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drawings/drawing31.xml" ContentType="application/vnd.openxmlformats-officedocument.drawingml.chartshapes+xml"/>
  <Override PartName="/xl/charts/chart26.xml" ContentType="application/vnd.openxmlformats-officedocument.drawingml.chart+xml"/>
  <Override PartName="/xl/drawings/drawing32.xml" ContentType="application/vnd.openxmlformats-officedocument.drawingml.chartshapes+xml"/>
  <Override PartName="/xl/charts/chart27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drawings/drawing35.xml" ContentType="application/vnd.openxmlformats-officedocument.drawingml.chartshapes+xml"/>
  <Override PartName="/xl/charts/chart29.xml" ContentType="application/vnd.openxmlformats-officedocument.drawingml.chart+xml"/>
  <Override PartName="/xl/drawings/drawing36.xml" ContentType="application/vnd.openxmlformats-officedocument.drawingml.chartshapes+xml"/>
  <Override PartName="/xl/charts/chart3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drawings/drawing4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1FORMATOS TRANSPARENCIA P ESTATAL ART 84\2023 PLATAFORMA ESTATAL ART 84\36LTAIPESLP ART 84 FXXXVI-COMUN\01ENERO\"/>
    </mc:Choice>
  </mc:AlternateContent>
  <xr:revisionPtr revIDLastSave="0" documentId="13_ncr:1_{30D39BE1-B714-4C3B-AECD-3A6B17DF442A}" xr6:coauthVersionLast="47" xr6:coauthVersionMax="47" xr10:uidLastSave="{00000000-0000-0000-0000-000000000000}"/>
  <bookViews>
    <workbookView xWindow="-30" yWindow="0" windowWidth="15660" windowHeight="15555" xr2:uid="{00000000-000D-0000-FFFF-FFFF00000000}"/>
  </bookViews>
  <sheets>
    <sheet name="cobranza 2023" sheetId="23" r:id="rId1"/>
    <sheet name="cobranza 2022" sheetId="22" r:id="rId2"/>
    <sheet name="cobranza 2021" sheetId="21" r:id="rId3"/>
    <sheet name="COBRANZA 2020" sheetId="20" r:id="rId4"/>
    <sheet name="COBRANZA 2019" sheetId="19" r:id="rId5"/>
    <sheet name="COBRANZA 2018" sheetId="18" r:id="rId6"/>
    <sheet name="COBRANZA 2017" sheetId="6" r:id="rId7"/>
    <sheet name="COMPARATIVO POR AÑO CALENDARIO" sheetId="17" r:id="rId8"/>
    <sheet name="COBRANZA 2o AÑO GOB" sheetId="15" r:id="rId9"/>
    <sheet name="COBRANZA COMPARATIVO AÑOS GOB" sheetId="16" r:id="rId10"/>
  </sheets>
  <externalReferences>
    <externalReference r:id="rId11"/>
    <externalReference r:id="rId12"/>
    <externalReference r:id="rId13"/>
    <externalReference r:id="rId14"/>
  </externalReferences>
  <definedNames>
    <definedName name="_xlnm.Print_Area" localSheetId="6">'COBRANZA 2017'!$A$1:$F$31</definedName>
    <definedName name="_xlnm.Print_Area" localSheetId="0">'cobranza 2023'!$A$1:$F$39</definedName>
  </definedNames>
  <calcPr calcId="191029"/>
</workbook>
</file>

<file path=xl/calcChain.xml><?xml version="1.0" encoding="utf-8"?>
<calcChain xmlns="http://schemas.openxmlformats.org/spreadsheetml/2006/main">
  <c r="E18" i="23" l="1"/>
  <c r="C18" i="23"/>
  <c r="B18" i="23"/>
  <c r="F17" i="23"/>
  <c r="F16" i="23"/>
  <c r="F15" i="23"/>
  <c r="F14" i="23"/>
  <c r="F13" i="23"/>
  <c r="F12" i="23"/>
  <c r="F11" i="23"/>
  <c r="D18" i="23"/>
  <c r="F10" i="23"/>
  <c r="F9" i="23"/>
  <c r="F8" i="23"/>
  <c r="F7" i="23"/>
  <c r="F6" i="23"/>
  <c r="F18" i="23" l="1"/>
  <c r="D14" i="22"/>
  <c r="D13" i="22"/>
  <c r="F13" i="22" s="1"/>
  <c r="D12" i="22"/>
  <c r="F12" i="22" s="1"/>
  <c r="D11" i="22"/>
  <c r="E18" i="22"/>
  <c r="C18" i="22"/>
  <c r="B18" i="22"/>
  <c r="F17" i="22"/>
  <c r="F16" i="22"/>
  <c r="F15" i="22"/>
  <c r="F14" i="22"/>
  <c r="F11" i="22"/>
  <c r="F10" i="22"/>
  <c r="F9" i="22"/>
  <c r="F8" i="22"/>
  <c r="F7" i="22"/>
  <c r="F6" i="22"/>
  <c r="D18" i="22" l="1"/>
  <c r="F18" i="22"/>
  <c r="D18" i="21"/>
  <c r="C18" i="21"/>
  <c r="B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F18" i="21" l="1"/>
  <c r="E18" i="21"/>
  <c r="E14" i="20"/>
  <c r="E18" i="20" l="1"/>
  <c r="D18" i="20"/>
  <c r="C18" i="20"/>
  <c r="B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18" i="20" l="1"/>
  <c r="E10" i="19"/>
  <c r="E8" i="19" l="1"/>
  <c r="D18" i="19" l="1"/>
  <c r="C18" i="19"/>
  <c r="B18" i="19"/>
  <c r="F17" i="19"/>
  <c r="F16" i="19"/>
  <c r="F15" i="19"/>
  <c r="F14" i="19"/>
  <c r="F13" i="19"/>
  <c r="E18" i="19"/>
  <c r="F11" i="19"/>
  <c r="F10" i="19"/>
  <c r="F9" i="19"/>
  <c r="F8" i="19"/>
  <c r="F7" i="19"/>
  <c r="F6" i="19"/>
  <c r="F12" i="19" l="1"/>
  <c r="F18" i="19" s="1"/>
  <c r="E12" i="18" l="1"/>
  <c r="E18" i="18" l="1"/>
  <c r="D18" i="18"/>
  <c r="C18" i="18"/>
  <c r="B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E17" i="17"/>
  <c r="D17" i="17"/>
  <c r="C17" i="17"/>
  <c r="B17" i="17"/>
  <c r="F16" i="17"/>
  <c r="F14" i="17"/>
  <c r="E7" i="17"/>
  <c r="D7" i="17"/>
  <c r="C7" i="17"/>
  <c r="B7" i="17"/>
  <c r="D6" i="17"/>
  <c r="C6" i="17"/>
  <c r="B6" i="17"/>
  <c r="D5" i="17"/>
  <c r="C5" i="17"/>
  <c r="B5" i="17"/>
  <c r="D4" i="17"/>
  <c r="C4" i="17"/>
  <c r="B4" i="17"/>
  <c r="D3" i="17"/>
  <c r="C3" i="17"/>
  <c r="B3" i="17"/>
  <c r="E18" i="6"/>
  <c r="D18" i="6"/>
  <c r="C18" i="6"/>
  <c r="B18" i="6"/>
  <c r="F17" i="6"/>
  <c r="F16" i="6"/>
  <c r="F15" i="6"/>
  <c r="F14" i="6"/>
  <c r="F13" i="6"/>
  <c r="F12" i="6"/>
  <c r="F11" i="6"/>
  <c r="F10" i="6"/>
  <c r="F9" i="6"/>
  <c r="F8" i="6"/>
  <c r="F7" i="6"/>
  <c r="F6" i="6"/>
  <c r="E17" i="16"/>
  <c r="D17" i="16"/>
  <c r="C17" i="16"/>
  <c r="B17" i="16"/>
  <c r="E16" i="16"/>
  <c r="D16" i="16"/>
  <c r="C16" i="16"/>
  <c r="B16" i="16"/>
  <c r="E14" i="16"/>
  <c r="D14" i="16"/>
  <c r="C14" i="16"/>
  <c r="B14" i="16"/>
  <c r="E13" i="16"/>
  <c r="D13" i="16"/>
  <c r="C13" i="16"/>
  <c r="B13" i="16"/>
  <c r="E11" i="16"/>
  <c r="D11" i="16"/>
  <c r="C11" i="16"/>
  <c r="B11" i="16"/>
  <c r="E10" i="16"/>
  <c r="D10" i="16"/>
  <c r="C10" i="16"/>
  <c r="B10" i="16"/>
  <c r="E9" i="16"/>
  <c r="D9" i="16"/>
  <c r="C9" i="16"/>
  <c r="B9" i="16"/>
  <c r="E8" i="16"/>
  <c r="D8" i="16"/>
  <c r="C8" i="16"/>
  <c r="B8" i="16"/>
  <c r="F7" i="16"/>
  <c r="D6" i="16"/>
  <c r="C6" i="16"/>
  <c r="B6" i="16"/>
  <c r="D5" i="16"/>
  <c r="C5" i="16"/>
  <c r="B5" i="16"/>
  <c r="D4" i="16"/>
  <c r="C4" i="16"/>
  <c r="B4" i="16"/>
  <c r="D3" i="16"/>
  <c r="C3" i="16"/>
  <c r="B3" i="16"/>
  <c r="I5" i="15"/>
  <c r="J5" i="15"/>
  <c r="K5" i="15"/>
  <c r="J6" i="15"/>
  <c r="K6" i="15"/>
  <c r="J7" i="15"/>
  <c r="K7" i="15"/>
  <c r="I8" i="15"/>
  <c r="J8" i="15"/>
  <c r="K8" i="15"/>
  <c r="I9" i="15"/>
  <c r="J9" i="15"/>
  <c r="K9" i="15"/>
  <c r="I10" i="15"/>
  <c r="J10" i="15"/>
  <c r="K10" i="15"/>
  <c r="I11" i="15"/>
  <c r="J11" i="15"/>
  <c r="K11" i="15"/>
  <c r="I12" i="15"/>
  <c r="J12" i="15"/>
  <c r="K12" i="15"/>
  <c r="I13" i="15"/>
  <c r="J13" i="15"/>
  <c r="K13" i="15"/>
  <c r="I14" i="15"/>
  <c r="J14" i="15"/>
  <c r="K14" i="15"/>
  <c r="I15" i="15"/>
  <c r="J15" i="15"/>
  <c r="K15" i="15"/>
  <c r="I16" i="15"/>
  <c r="J16" i="15"/>
  <c r="K16" i="15"/>
  <c r="D17" i="15"/>
  <c r="C17" i="15"/>
  <c r="B17" i="15"/>
  <c r="F16" i="15"/>
  <c r="F15" i="15"/>
  <c r="F14" i="15"/>
  <c r="F13" i="15"/>
  <c r="F12" i="15"/>
  <c r="F11" i="15"/>
  <c r="F10" i="15"/>
  <c r="F9" i="15"/>
  <c r="F8" i="15"/>
  <c r="E7" i="15"/>
  <c r="F7" i="15" s="1"/>
  <c r="E6" i="15"/>
  <c r="F5" i="15"/>
  <c r="F8" i="16" l="1"/>
  <c r="F10" i="16"/>
  <c r="F13" i="16"/>
  <c r="F16" i="16"/>
  <c r="F3" i="17"/>
  <c r="F6" i="17"/>
  <c r="F5" i="17"/>
  <c r="K17" i="15"/>
  <c r="F5" i="16"/>
  <c r="J17" i="15"/>
  <c r="F17" i="17"/>
  <c r="F3" i="16"/>
  <c r="F4" i="16"/>
  <c r="F18" i="6"/>
  <c r="E17" i="15"/>
  <c r="F4" i="17"/>
  <c r="F9" i="16"/>
  <c r="F11" i="16"/>
  <c r="F14" i="16"/>
  <c r="F17" i="16"/>
  <c r="F7" i="17"/>
  <c r="F6" i="16"/>
  <c r="F18" i="18"/>
  <c r="L15" i="15"/>
  <c r="L13" i="15"/>
  <c r="L11" i="15"/>
  <c r="L9" i="15"/>
  <c r="L5" i="15"/>
  <c r="L16" i="15"/>
  <c r="L14" i="15"/>
  <c r="L12" i="15"/>
  <c r="L10" i="15"/>
  <c r="L8" i="15"/>
  <c r="I7" i="15"/>
  <c r="L7" i="15" s="1"/>
  <c r="I6" i="15"/>
  <c r="F6" i="15"/>
  <c r="F17" i="15" s="1"/>
  <c r="L6" i="15" l="1"/>
  <c r="L17" i="15" s="1"/>
  <c r="I17" i="15"/>
</calcChain>
</file>

<file path=xl/sharedStrings.xml><?xml version="1.0" encoding="utf-8"?>
<sst xmlns="http://schemas.openxmlformats.org/spreadsheetml/2006/main" count="113" uniqueCount="35">
  <si>
    <t>MES</t>
  </si>
  <si>
    <t>SECTOR</t>
  </si>
  <si>
    <t>MAESTROS</t>
  </si>
  <si>
    <t>BUROCRATAS</t>
  </si>
  <si>
    <t>TELESECUNDARIAS</t>
  </si>
  <si>
    <t>TOTAL</t>
  </si>
  <si>
    <t>D.P.E.</t>
  </si>
  <si>
    <t>ACUMULADO</t>
  </si>
  <si>
    <t>DIRECCION DE PENSIONES DEL ESTADO DE SAN LUIS POTOSI</t>
  </si>
  <si>
    <t>REPORTE COBRANZA 2017</t>
  </si>
  <si>
    <t>REPORTE COBRANZA EFECTUADA 2o. AÑO DE GOBIERNO JMCL</t>
  </si>
  <si>
    <t>AÑO DE GOBIERNO</t>
  </si>
  <si>
    <t>DIRECCION DE PENSIONES</t>
  </si>
  <si>
    <t>6 FSN</t>
  </si>
  <si>
    <t>1 MSF</t>
  </si>
  <si>
    <t>2 MSF</t>
  </si>
  <si>
    <t>3 MSF</t>
  </si>
  <si>
    <t>4 MSF</t>
  </si>
  <si>
    <t>5 MSF</t>
  </si>
  <si>
    <t>6 MSF</t>
  </si>
  <si>
    <t>1 FTF</t>
  </si>
  <si>
    <t>2 FTF</t>
  </si>
  <si>
    <t>3 FTF</t>
  </si>
  <si>
    <t>4 FTF</t>
  </si>
  <si>
    <t>5 FTF</t>
  </si>
  <si>
    <t>6 FTF</t>
  </si>
  <si>
    <t>1 JMCL</t>
  </si>
  <si>
    <t>2 JMCL</t>
  </si>
  <si>
    <t>AÑO</t>
  </si>
  <si>
    <t>REPORTE COBRANZA 2018</t>
  </si>
  <si>
    <t>REPORTE COBRANZA 2019</t>
  </si>
  <si>
    <t>REPORTE COBRANZA 2020</t>
  </si>
  <si>
    <t>REPORTE COBRANZA 2021</t>
  </si>
  <si>
    <t>REPORTE COBRANZA 2022</t>
  </si>
  <si>
    <t>REPORTE COBRANZA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</si>
</sst>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164" formatCode="_-* #,##0.00\ _€_-;\-* #,##0.00\ _€_-;_-* &quot;-&quot;??\ _€_-;_-@_-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0" fillId="0" borderId="1" xfId="0" applyBorder="1"/>
    <xf numFmtId="44" fontId="0" fillId="0" borderId="2" xfId="1" applyFont="1" applyBorder="1"/>
    <xf numFmtId="0" fontId="3" fillId="0" borderId="3" xfId="0" applyFont="1" applyBorder="1" applyAlignment="1">
      <alignment horizontal="center"/>
    </xf>
    <xf numFmtId="17" fontId="0" fillId="0" borderId="4" xfId="0" applyNumberFormat="1" applyBorder="1" applyAlignment="1">
      <alignment horizontal="center"/>
    </xf>
    <xf numFmtId="44" fontId="3" fillId="0" borderId="3" xfId="0" applyNumberFormat="1" applyFont="1" applyBorder="1" applyAlignment="1">
      <alignment horizontal="center"/>
    </xf>
    <xf numFmtId="164" fontId="0" fillId="0" borderId="0" xfId="0" applyNumberFormat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4" fontId="0" fillId="0" borderId="4" xfId="1" applyFont="1" applyBorder="1"/>
    <xf numFmtId="44" fontId="0" fillId="0" borderId="0" xfId="0" applyNumberFormat="1"/>
    <xf numFmtId="17" fontId="1" fillId="0" borderId="2" xfId="0" applyNumberFormat="1" applyFont="1" applyBorder="1" applyAlignment="1">
      <alignment horizontal="center"/>
    </xf>
    <xf numFmtId="17" fontId="1" fillId="0" borderId="1" xfId="0" applyNumberFormat="1" applyFont="1" applyBorder="1" applyAlignment="1">
      <alignment horizontal="center"/>
    </xf>
    <xf numFmtId="0" fontId="2" fillId="0" borderId="0" xfId="0" applyFont="1"/>
    <xf numFmtId="42" fontId="2" fillId="0" borderId="0" xfId="0" applyNumberFormat="1" applyFont="1"/>
    <xf numFmtId="44" fontId="2" fillId="0" borderId="0" xfId="0" applyNumberFormat="1" applyFont="1"/>
    <xf numFmtId="0" fontId="2" fillId="0" borderId="22" xfId="0" applyFont="1" applyBorder="1" applyAlignment="1">
      <alignment horizontal="justify" vertical="center"/>
    </xf>
    <xf numFmtId="0" fontId="0" fillId="0" borderId="0" xfId="0" applyAlignment="1">
      <alignment horizontal="justify" vertical="center"/>
    </xf>
    <xf numFmtId="0" fontId="1" fillId="0" borderId="16" xfId="0" applyFont="1" applyBorder="1"/>
    <xf numFmtId="44" fontId="0" fillId="0" borderId="16" xfId="1" applyFont="1" applyBorder="1"/>
    <xf numFmtId="0" fontId="1" fillId="0" borderId="17" xfId="0" applyFont="1" applyBorder="1"/>
    <xf numFmtId="44" fontId="0" fillId="0" borderId="17" xfId="1" applyFont="1" applyBorder="1"/>
    <xf numFmtId="44" fontId="1" fillId="0" borderId="17" xfId="1" applyFont="1" applyBorder="1"/>
    <xf numFmtId="0" fontId="1" fillId="0" borderId="23" xfId="0" applyFont="1" applyBorder="1"/>
    <xf numFmtId="44" fontId="0" fillId="0" borderId="23" xfId="1" applyFont="1" applyBorder="1"/>
    <xf numFmtId="44" fontId="1" fillId="0" borderId="23" xfId="1" applyFont="1" applyBorder="1"/>
    <xf numFmtId="0" fontId="1" fillId="0" borderId="18" xfId="0" applyFont="1" applyBorder="1"/>
    <xf numFmtId="44" fontId="0" fillId="0" borderId="18" xfId="1" applyFont="1" applyBorder="1"/>
    <xf numFmtId="44" fontId="1" fillId="0" borderId="18" xfId="1" applyFont="1" applyBorder="1"/>
    <xf numFmtId="0" fontId="0" fillId="0" borderId="24" xfId="0" applyBorder="1"/>
    <xf numFmtId="44" fontId="0" fillId="0" borderId="24" xfId="1" applyFont="1" applyBorder="1"/>
    <xf numFmtId="0" fontId="0" fillId="0" borderId="17" xfId="0" applyBorder="1"/>
    <xf numFmtId="44" fontId="0" fillId="0" borderId="25" xfId="1" applyFont="1" applyFill="1" applyBorder="1"/>
    <xf numFmtId="0" fontId="1" fillId="0" borderId="0" xfId="0" applyFont="1"/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2023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2023'!$B$5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2023'!$A$6:$A$17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'cobranza 2023'!$B$6:$B$17</c:f>
              <c:numCache>
                <c:formatCode>_("$"* #,##0.00_);_("$"* \(#,##0.00\);_("$"* "-"??_);_(@_)</c:formatCode>
                <c:ptCount val="12"/>
                <c:pt idx="0">
                  <c:v>57261803.649357133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FD3-B99E-77C9B85C4C76}"/>
            </c:ext>
          </c:extLst>
        </c:ser>
        <c:ser>
          <c:idx val="1"/>
          <c:order val="1"/>
          <c:tx>
            <c:strRef>
              <c:f>'cobranza 2023'!$C$5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2023'!$A$6:$A$17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'cobranza 2023'!$C$6:$C$17</c:f>
              <c:numCache>
                <c:formatCode>_("$"* #,##0.00_);_("$"* \(#,##0.00\);_("$"* "-"??_);_(@_)</c:formatCode>
                <c:ptCount val="12"/>
                <c:pt idx="0">
                  <c:v>10551.66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A-4FD3-B99E-77C9B85C4C76}"/>
            </c:ext>
          </c:extLst>
        </c:ser>
        <c:ser>
          <c:idx val="2"/>
          <c:order val="2"/>
          <c:tx>
            <c:strRef>
              <c:f>'cobranza 2023'!$D$5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2023'!$A$6:$A$17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'cobranza 2023'!$D$6:$D$17</c:f>
              <c:numCache>
                <c:formatCode>_("$"* #,##0.00_);_("$"* \(#,##0.00\);_("$"* "-"??_);_(@_)</c:formatCode>
                <c:ptCount val="12"/>
                <c:pt idx="0">
                  <c:v>42458421.390000001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A-4FD3-B99E-77C9B85C4C76}"/>
            </c:ext>
          </c:extLst>
        </c:ser>
        <c:ser>
          <c:idx val="3"/>
          <c:order val="3"/>
          <c:tx>
            <c:strRef>
              <c:f>'cobranza 2023'!$E$5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2023'!$A$6:$A$17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'cobranza 2023'!$E$6:$E$17</c:f>
              <c:numCache>
                <c:formatCode>_("$"* #,##0.00_);_("$"* \(#,##0.00\);_("$"* "-"??_);_(@_)</c:formatCode>
                <c:ptCount val="12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A-4FD3-B99E-77C9B85C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739680"/>
        <c:axId val="1486730976"/>
      </c:barChart>
      <c:dateAx>
        <c:axId val="14867396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8673097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8673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86739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676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2-43B2-A2AE-8409A1061D75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2-43B2-A2AE-8409A1061D75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2-43B2-A2AE-8409A1061D75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2-43B2-A2AE-8409A106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14128"/>
        <c:axId val="1425613040"/>
      </c:barChart>
      <c:dateAx>
        <c:axId val="14256141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304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1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FD3-B99E-77C9B85C4C76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A-4FD3-B99E-77C9B85C4C76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A-4FD3-B99E-77C9B85C4C76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A-4FD3-B99E-77C9B85C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12496"/>
        <c:axId val="1425614672"/>
      </c:barChart>
      <c:dateAx>
        <c:axId val="14256124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467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1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2021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2021'!$B$5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2021'!$A$6:$A$17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'cobranza 2021'!$B$6:$B$17</c:f>
              <c:numCache>
                <c:formatCode>_("$"* #,##0.00_);_("$"* \(#,##0.00\);_("$"* "-"??_);_(@_)</c:formatCode>
                <c:ptCount val="12"/>
                <c:pt idx="0">
                  <c:v>42962747.46478571</c:v>
                </c:pt>
                <c:pt idx="1">
                  <c:v>135037982.10261422</c:v>
                </c:pt>
                <c:pt idx="2">
                  <c:v>131955831.47512859</c:v>
                </c:pt>
                <c:pt idx="3">
                  <c:v>136969549.61474288</c:v>
                </c:pt>
                <c:pt idx="4">
                  <c:v>292699809.6091429</c:v>
                </c:pt>
                <c:pt idx="5">
                  <c:v>37241598.648142852</c:v>
                </c:pt>
                <c:pt idx="6">
                  <c:v>65953243.591285713</c:v>
                </c:pt>
                <c:pt idx="7">
                  <c:v>37996108.213957153</c:v>
                </c:pt>
                <c:pt idx="8">
                  <c:v>92817445.865921468</c:v>
                </c:pt>
                <c:pt idx="9">
                  <c:v>29217021.956785724</c:v>
                </c:pt>
                <c:pt idx="10">
                  <c:v>61830529.545000002</c:v>
                </c:pt>
                <c:pt idx="11">
                  <c:v>144682852.31797427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4-404F-AF89-63F170A043F7}"/>
            </c:ext>
          </c:extLst>
        </c:ser>
        <c:ser>
          <c:idx val="1"/>
          <c:order val="1"/>
          <c:tx>
            <c:strRef>
              <c:f>'cobranza 2021'!$C$5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2021'!$A$6:$A$17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'cobranza 2021'!$C$6:$C$17</c:f>
              <c:numCache>
                <c:formatCode>_("$"* #,##0.00_);_("$"* \(#,##0.00\);_("$"* "-"??_);_(@_)</c:formatCode>
                <c:ptCount val="12"/>
                <c:pt idx="0">
                  <c:v>108922.06999999999</c:v>
                </c:pt>
                <c:pt idx="1">
                  <c:v>40624402.770000003</c:v>
                </c:pt>
                <c:pt idx="2">
                  <c:v>16112249.779000001</c:v>
                </c:pt>
                <c:pt idx="3">
                  <c:v>20992410.329999998</c:v>
                </c:pt>
                <c:pt idx="4">
                  <c:v>63340960.262000002</c:v>
                </c:pt>
                <c:pt idx="5">
                  <c:v>334135.28999999998</c:v>
                </c:pt>
                <c:pt idx="6">
                  <c:v>0</c:v>
                </c:pt>
                <c:pt idx="7">
                  <c:v>40396965.840000004</c:v>
                </c:pt>
                <c:pt idx="8">
                  <c:v>31789350.364</c:v>
                </c:pt>
                <c:pt idx="9">
                  <c:v>69335.929999999993</c:v>
                </c:pt>
                <c:pt idx="10">
                  <c:v>68408.91</c:v>
                </c:pt>
                <c:pt idx="11">
                  <c:v>53099495.840000004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4-404F-AF89-63F170A043F7}"/>
            </c:ext>
          </c:extLst>
        </c:ser>
        <c:ser>
          <c:idx val="2"/>
          <c:order val="2"/>
          <c:tx>
            <c:strRef>
              <c:f>'cobranza 2021'!$D$5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2021'!$A$6:$A$17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'cobranza 2021'!$D$6:$D$17</c:f>
              <c:numCache>
                <c:formatCode>_("$"* #,##0.00_);_("$"* \(#,##0.00\);_("$"* "-"??_);_(@_)</c:formatCode>
                <c:ptCount val="12"/>
                <c:pt idx="0">
                  <c:v>4196695.87</c:v>
                </c:pt>
                <c:pt idx="1">
                  <c:v>45942673.420000002</c:v>
                </c:pt>
                <c:pt idx="2">
                  <c:v>42410604.739999995</c:v>
                </c:pt>
                <c:pt idx="3">
                  <c:v>44054187.290000007</c:v>
                </c:pt>
                <c:pt idx="4">
                  <c:v>42568741.528000005</c:v>
                </c:pt>
                <c:pt idx="5">
                  <c:v>44106207.019999996</c:v>
                </c:pt>
                <c:pt idx="6">
                  <c:v>46245155.059999987</c:v>
                </c:pt>
                <c:pt idx="7">
                  <c:v>42822557.520000003</c:v>
                </c:pt>
                <c:pt idx="8">
                  <c:v>72295312.959999993</c:v>
                </c:pt>
                <c:pt idx="9">
                  <c:v>3154434.24</c:v>
                </c:pt>
                <c:pt idx="10">
                  <c:v>3300093.46</c:v>
                </c:pt>
                <c:pt idx="11">
                  <c:v>8227840.8900000006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24-404F-AF89-63F170A043F7}"/>
            </c:ext>
          </c:extLst>
        </c:ser>
        <c:ser>
          <c:idx val="3"/>
          <c:order val="3"/>
          <c:tx>
            <c:strRef>
              <c:f>'cobranza 2021'!$E$5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2021'!$A$6:$A$17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'cobranza 2021'!$E$6:$E$17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24-404F-AF89-63F170A0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23920"/>
        <c:axId val="1425616848"/>
      </c:barChart>
      <c:dateAx>
        <c:axId val="14256239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684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1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3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039-9ADA-E16E27D39406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039-9ADA-E16E27D39406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7D-4039-9ADA-E16E27D39406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7D-4039-9ADA-E16E27D3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17936"/>
        <c:axId val="1425621200"/>
      </c:barChart>
      <c:dateAx>
        <c:axId val="14256179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120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2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7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4-4F21-B8AE-539E10989D44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4-4F21-B8AE-539E10989D44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4-4F21-B8AE-539E10989D44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4-4F21-B8AE-539E1098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22832"/>
        <c:axId val="1425625008"/>
      </c:barChart>
      <c:dateAx>
        <c:axId val="14256228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500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2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2019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2018'!$B$5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2018'!$B$6:$B$17</c:f>
              <c:numCache>
                <c:formatCode>_("$"* #,##0.00_);_("$"* \(#,##0.00\);_("$"* "-"??_);_(@_)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  <c:pt idx="7">
                  <c:v>62723763.3549143</c:v>
                </c:pt>
                <c:pt idx="8">
                  <c:v>34146334.781942874</c:v>
                </c:pt>
                <c:pt idx="9">
                  <c:v>107829402.82885715</c:v>
                </c:pt>
                <c:pt idx="10">
                  <c:v>143226274.88371426</c:v>
                </c:pt>
                <c:pt idx="11">
                  <c:v>482056127.70311427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CA-A83B-5C504F1736B1}"/>
            </c:ext>
          </c:extLst>
        </c:ser>
        <c:ser>
          <c:idx val="1"/>
          <c:order val="1"/>
          <c:tx>
            <c:strRef>
              <c:f>'COBRANZA 2018'!$C$5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2018'!$C$6:$C$17</c:f>
              <c:numCache>
                <c:formatCode>_("$"* #,##0.00_);_("$"* \(#,##0.00\);_("$"* "-"??_);_(@_)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  <c:pt idx="7">
                  <c:v>21155394.899999999</c:v>
                </c:pt>
                <c:pt idx="8">
                  <c:v>14679670.080000002</c:v>
                </c:pt>
                <c:pt idx="9">
                  <c:v>130899447.51000001</c:v>
                </c:pt>
                <c:pt idx="10">
                  <c:v>10055205.000000002</c:v>
                </c:pt>
                <c:pt idx="11">
                  <c:v>151342254.41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CA-A83B-5C504F1736B1}"/>
            </c:ext>
          </c:extLst>
        </c:ser>
        <c:ser>
          <c:idx val="2"/>
          <c:order val="2"/>
          <c:tx>
            <c:strRef>
              <c:f>'COBRANZA 2018'!$D$5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2018'!$D$6:$D$17</c:f>
              <c:numCache>
                <c:formatCode>_("$"* #,##0.00_);_("$"* \(#,##0.00\);_("$"* "-"??_);_(@_)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  <c:pt idx="7">
                  <c:v>1442967.6099999999</c:v>
                </c:pt>
                <c:pt idx="8">
                  <c:v>3512952.45</c:v>
                </c:pt>
                <c:pt idx="9">
                  <c:v>3416587.4299999997</c:v>
                </c:pt>
                <c:pt idx="10">
                  <c:v>3198982.16</c:v>
                </c:pt>
                <c:pt idx="11">
                  <c:v>153446185.89000002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4-4FCA-A83B-5C504F1736B1}"/>
            </c:ext>
          </c:extLst>
        </c:ser>
        <c:ser>
          <c:idx val="3"/>
          <c:order val="3"/>
          <c:tx>
            <c:strRef>
              <c:f>'COBRANZA 2018'!$E$5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2018'!$E$6:$E$17</c:f>
              <c:numCache>
                <c:formatCode>_("$"* #,##0.00_);_("$"* \(#,##0.00\);_("$"* "-"??_);_(@_)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  <c:pt idx="7">
                  <c:v>303880.09999999998</c:v>
                </c:pt>
                <c:pt idx="8">
                  <c:v>312030.68</c:v>
                </c:pt>
                <c:pt idx="9">
                  <c:v>299445.21999999997</c:v>
                </c:pt>
                <c:pt idx="10">
                  <c:v>182320.51</c:v>
                </c:pt>
                <c:pt idx="11">
                  <c:v>53676.72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4-4FCA-A83B-5C504F173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26640"/>
        <c:axId val="1425627184"/>
      </c:barChart>
      <c:dateAx>
        <c:axId val="14256266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718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2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6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2-43B2-A2AE-8409A1061D75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2-43B2-A2AE-8409A1061D75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2-43B2-A2AE-8409A1061D75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2-43B2-A2AE-8409A106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25392"/>
        <c:axId val="1422733008"/>
      </c:barChart>
      <c:dateAx>
        <c:axId val="14227253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3300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3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5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FD3-B99E-77C9B85C4C76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A-4FD3-B99E-77C9B85C4C76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A-4FD3-B99E-77C9B85C4C76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A-4FD3-B99E-77C9B85C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28112"/>
        <c:axId val="1422733552"/>
      </c:barChart>
      <c:dateAx>
        <c:axId val="1422728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3355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3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8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2020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2020'!$B$5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2020'!$A$6:$A$17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'COBRANZA 2020'!$B$6:$B$17</c:f>
              <c:numCache>
                <c:formatCode>_("$"* #,##0.00_);_("$"* \(#,##0.00\);_("$"* "-"??_);_(@_)</c:formatCode>
                <c:ptCount val="12"/>
                <c:pt idx="0">
                  <c:v>26398509.164999999</c:v>
                </c:pt>
                <c:pt idx="1">
                  <c:v>117615237.46137087</c:v>
                </c:pt>
                <c:pt idx="2">
                  <c:v>75778257.120930851</c:v>
                </c:pt>
                <c:pt idx="3">
                  <c:v>119392754.92604285</c:v>
                </c:pt>
                <c:pt idx="4">
                  <c:v>73966056.656974301</c:v>
                </c:pt>
                <c:pt idx="5">
                  <c:v>116632514.1214399</c:v>
                </c:pt>
                <c:pt idx="6">
                  <c:v>56608626.693571433</c:v>
                </c:pt>
                <c:pt idx="7">
                  <c:v>112114143.25654282</c:v>
                </c:pt>
                <c:pt idx="8">
                  <c:v>108239742.96142858</c:v>
                </c:pt>
                <c:pt idx="9">
                  <c:v>79897534.429671407</c:v>
                </c:pt>
                <c:pt idx="10">
                  <c:v>42620353.096000001</c:v>
                </c:pt>
                <c:pt idx="11">
                  <c:v>258419654.67549998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4-404F-AF89-63F170A043F7}"/>
            </c:ext>
          </c:extLst>
        </c:ser>
        <c:ser>
          <c:idx val="1"/>
          <c:order val="1"/>
          <c:tx>
            <c:strRef>
              <c:f>'COBRANZA 2020'!$C$5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2020'!$A$6:$A$17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'COBRANZA 2020'!$C$6:$C$17</c:f>
              <c:numCache>
                <c:formatCode>_("$"* #,##0.00_);_("$"* \(#,##0.00\);_("$"* "-"??_);_(@_)</c:formatCode>
                <c:ptCount val="12"/>
                <c:pt idx="0">
                  <c:v>147122.774</c:v>
                </c:pt>
                <c:pt idx="1">
                  <c:v>49994652.631999999</c:v>
                </c:pt>
                <c:pt idx="2">
                  <c:v>41551489.640000001</c:v>
                </c:pt>
                <c:pt idx="3">
                  <c:v>46363266.083999999</c:v>
                </c:pt>
                <c:pt idx="4">
                  <c:v>38198436.669999994</c:v>
                </c:pt>
                <c:pt idx="5">
                  <c:v>16622965.460000001</c:v>
                </c:pt>
                <c:pt idx="6">
                  <c:v>32646555.210000001</c:v>
                </c:pt>
                <c:pt idx="7">
                  <c:v>55830150.839999989</c:v>
                </c:pt>
                <c:pt idx="8">
                  <c:v>81413754.050000027</c:v>
                </c:pt>
                <c:pt idx="9">
                  <c:v>8119541.1399999997</c:v>
                </c:pt>
                <c:pt idx="10">
                  <c:v>79719.7</c:v>
                </c:pt>
                <c:pt idx="11">
                  <c:v>12112182.43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4-404F-AF89-63F170A043F7}"/>
            </c:ext>
          </c:extLst>
        </c:ser>
        <c:ser>
          <c:idx val="2"/>
          <c:order val="2"/>
          <c:tx>
            <c:strRef>
              <c:f>'COBRANZA 2020'!$D$5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2020'!$A$6:$A$17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'COBRANZA 2020'!$D$6:$D$17</c:f>
              <c:numCache>
                <c:formatCode>_("$"* #,##0.00_);_("$"* \(#,##0.00\);_("$"* "-"??_);_(@_)</c:formatCode>
                <c:ptCount val="12"/>
                <c:pt idx="0">
                  <c:v>6428394.4900000002</c:v>
                </c:pt>
                <c:pt idx="1">
                  <c:v>6174423.0899999999</c:v>
                </c:pt>
                <c:pt idx="2">
                  <c:v>5454780.71</c:v>
                </c:pt>
                <c:pt idx="3">
                  <c:v>1843374.21</c:v>
                </c:pt>
                <c:pt idx="4">
                  <c:v>3636925.53</c:v>
                </c:pt>
                <c:pt idx="5">
                  <c:v>3536515.76</c:v>
                </c:pt>
                <c:pt idx="6">
                  <c:v>9695.02</c:v>
                </c:pt>
                <c:pt idx="7">
                  <c:v>1748276.3399999999</c:v>
                </c:pt>
                <c:pt idx="8">
                  <c:v>1610797.37</c:v>
                </c:pt>
                <c:pt idx="9">
                  <c:v>32743154.340000004</c:v>
                </c:pt>
                <c:pt idx="10">
                  <c:v>3216713.6500000004</c:v>
                </c:pt>
                <c:pt idx="11">
                  <c:v>82662785.230000019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24-404F-AF89-63F170A043F7}"/>
            </c:ext>
          </c:extLst>
        </c:ser>
        <c:ser>
          <c:idx val="3"/>
          <c:order val="3"/>
          <c:tx>
            <c:strRef>
              <c:f>'COBRANZA 2020'!$E$5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2020'!$A$6:$A$17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'COBRANZA 2020'!$E$6:$E$17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2982880.4499999997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24-404F-AF89-63F170A0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20496"/>
        <c:axId val="1422724848"/>
      </c:barChart>
      <c:dateAx>
        <c:axId val="14227204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484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2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0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D-4FC3-9A81-BD4B498981C9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D-4FC3-9A81-BD4B498981C9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D-4FC3-9A81-BD4B498981C9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7D-4FC3-9A81-BD4B49898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21040"/>
        <c:axId val="1422730832"/>
      </c:barChart>
      <c:dateAx>
        <c:axId val="14227210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3083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3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1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039-9ADA-E16E27D39406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039-9ADA-E16E27D39406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7D-4039-9ADA-E16E27D39406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7D-4039-9ADA-E16E27D3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978384"/>
        <c:axId val="1329979472"/>
      </c:barChart>
      <c:dateAx>
        <c:axId val="132997838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32997947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329979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329978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1-4445-88DD-DDE0854DE7AD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1-4445-88DD-DDE0854DE7AD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1-4445-88DD-DDE0854DE7AD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1-4445-88DD-DDE0854D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22672"/>
        <c:axId val="1422723760"/>
      </c:barChart>
      <c:dateAx>
        <c:axId val="14227226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376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2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2019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2018'!$B$5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2018'!$B$6:$B$17</c:f>
              <c:numCache>
                <c:formatCode>_("$"* #,##0.00_);_("$"* \(#,##0.00\);_("$"* "-"??_);_(@_)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  <c:pt idx="7">
                  <c:v>62723763.3549143</c:v>
                </c:pt>
                <c:pt idx="8">
                  <c:v>34146334.781942874</c:v>
                </c:pt>
                <c:pt idx="9">
                  <c:v>107829402.82885715</c:v>
                </c:pt>
                <c:pt idx="10">
                  <c:v>143226274.88371426</c:v>
                </c:pt>
                <c:pt idx="11">
                  <c:v>482056127.70311427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1-4723-84F3-2CBF4D31583D}"/>
            </c:ext>
          </c:extLst>
        </c:ser>
        <c:ser>
          <c:idx val="1"/>
          <c:order val="1"/>
          <c:tx>
            <c:strRef>
              <c:f>'COBRANZA 2018'!$C$5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2018'!$C$6:$C$17</c:f>
              <c:numCache>
                <c:formatCode>_("$"* #,##0.00_);_("$"* \(#,##0.00\);_("$"* "-"??_);_(@_)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  <c:pt idx="7">
                  <c:v>21155394.899999999</c:v>
                </c:pt>
                <c:pt idx="8">
                  <c:v>14679670.080000002</c:v>
                </c:pt>
                <c:pt idx="9">
                  <c:v>130899447.51000001</c:v>
                </c:pt>
                <c:pt idx="10">
                  <c:v>10055205.000000002</c:v>
                </c:pt>
                <c:pt idx="11">
                  <c:v>151342254.41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1-4723-84F3-2CBF4D31583D}"/>
            </c:ext>
          </c:extLst>
        </c:ser>
        <c:ser>
          <c:idx val="2"/>
          <c:order val="2"/>
          <c:tx>
            <c:strRef>
              <c:f>'COBRANZA 2018'!$D$5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2018'!$D$6:$D$17</c:f>
              <c:numCache>
                <c:formatCode>_("$"* #,##0.00_);_("$"* \(#,##0.00\);_("$"* "-"??_);_(@_)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  <c:pt idx="7">
                  <c:v>1442967.6099999999</c:v>
                </c:pt>
                <c:pt idx="8">
                  <c:v>3512952.45</c:v>
                </c:pt>
                <c:pt idx="9">
                  <c:v>3416587.4299999997</c:v>
                </c:pt>
                <c:pt idx="10">
                  <c:v>3198982.16</c:v>
                </c:pt>
                <c:pt idx="11">
                  <c:v>153446185.89000002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F1-4723-84F3-2CBF4D31583D}"/>
            </c:ext>
          </c:extLst>
        </c:ser>
        <c:ser>
          <c:idx val="3"/>
          <c:order val="3"/>
          <c:tx>
            <c:strRef>
              <c:f>'COBRANZA 2018'!$E$5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2018'!$E$6:$E$17</c:f>
              <c:numCache>
                <c:formatCode>_("$"* #,##0.00_);_("$"* \(#,##0.00\);_("$"* "-"??_);_(@_)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  <c:pt idx="7">
                  <c:v>303880.09999999998</c:v>
                </c:pt>
                <c:pt idx="8">
                  <c:v>312030.68</c:v>
                </c:pt>
                <c:pt idx="9">
                  <c:v>299445.21999999997</c:v>
                </c:pt>
                <c:pt idx="10">
                  <c:v>182320.51</c:v>
                </c:pt>
                <c:pt idx="11">
                  <c:v>53676.72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F1-4723-84F3-2CBF4D31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34096"/>
        <c:axId val="1422728656"/>
      </c:barChart>
      <c:dateAx>
        <c:axId val="14227340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2865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2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34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1-4A1B-88A2-56D9A10843C0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1-4A1B-88A2-56D9A10843C0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1-4A1B-88A2-56D9A10843C0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1-4A1B-88A2-56D9A1084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35184"/>
        <c:axId val="1422732464"/>
      </c:barChart>
      <c:dateAx>
        <c:axId val="142273518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324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273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2735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5-4C49-B29D-DB48201A44BE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5-4C49-B29D-DB48201A44BE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5-4C49-B29D-DB48201A44BE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B5-4C49-B29D-DB48201A4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90544"/>
        <c:axId val="1423598160"/>
      </c:barChart>
      <c:dateAx>
        <c:axId val="14235905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816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9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2019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2019'!$B$5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2019'!$A$6:$A$17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'COBRANZA 2019'!$B$6:$B$17</c:f>
              <c:numCache>
                <c:formatCode>_("$"* #,##0.00_);_("$"* \(#,##0.00\);_("$"* "-"??_);_(@_)</c:formatCode>
                <c:ptCount val="12"/>
                <c:pt idx="0">
                  <c:v>43229124.36808572</c:v>
                </c:pt>
                <c:pt idx="1">
                  <c:v>37924902.625585712</c:v>
                </c:pt>
                <c:pt idx="2">
                  <c:v>89351372.71830003</c:v>
                </c:pt>
                <c:pt idx="3">
                  <c:v>89467592.774414316</c:v>
                </c:pt>
                <c:pt idx="4">
                  <c:v>77111982.27902855</c:v>
                </c:pt>
                <c:pt idx="5">
                  <c:v>126879214.92155716</c:v>
                </c:pt>
                <c:pt idx="6">
                  <c:v>153591800.91705713</c:v>
                </c:pt>
                <c:pt idx="7">
                  <c:v>149713907.38565722</c:v>
                </c:pt>
                <c:pt idx="8">
                  <c:v>146787974.80758572</c:v>
                </c:pt>
                <c:pt idx="9">
                  <c:v>152197059.76104629</c:v>
                </c:pt>
                <c:pt idx="10">
                  <c:v>83831904.161032006</c:v>
                </c:pt>
                <c:pt idx="11">
                  <c:v>147855418.5375374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5-4691-B907-97C7011916A5}"/>
            </c:ext>
          </c:extLst>
        </c:ser>
        <c:ser>
          <c:idx val="1"/>
          <c:order val="1"/>
          <c:tx>
            <c:strRef>
              <c:f>'COBRANZA 2019'!$C$5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2019'!$A$6:$A$17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'COBRANZA 2019'!$C$6:$C$17</c:f>
              <c:numCache>
                <c:formatCode>_("$"* #,##0.00_);_("$"* \(#,##0.00\);_("$"* "-"??_);_(@_)</c:formatCode>
                <c:ptCount val="12"/>
                <c:pt idx="0">
                  <c:v>652213.99</c:v>
                </c:pt>
                <c:pt idx="1">
                  <c:v>78036.14</c:v>
                </c:pt>
                <c:pt idx="2">
                  <c:v>53754359.350000001</c:v>
                </c:pt>
                <c:pt idx="3">
                  <c:v>38988156.568999998</c:v>
                </c:pt>
                <c:pt idx="4">
                  <c:v>70214038.913000003</c:v>
                </c:pt>
                <c:pt idx="5">
                  <c:v>81307459.669999987</c:v>
                </c:pt>
                <c:pt idx="6">
                  <c:v>73076660.409000009</c:v>
                </c:pt>
                <c:pt idx="7">
                  <c:v>81305836.569999993</c:v>
                </c:pt>
                <c:pt idx="8">
                  <c:v>54635928.899999999</c:v>
                </c:pt>
                <c:pt idx="9">
                  <c:v>50892443.747999996</c:v>
                </c:pt>
                <c:pt idx="10">
                  <c:v>32736508.121999998</c:v>
                </c:pt>
                <c:pt idx="11">
                  <c:v>33911862.699999996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5-4691-B907-97C7011916A5}"/>
            </c:ext>
          </c:extLst>
        </c:ser>
        <c:ser>
          <c:idx val="2"/>
          <c:order val="2"/>
          <c:tx>
            <c:strRef>
              <c:f>'COBRANZA 2019'!$D$5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2019'!$A$6:$A$17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'COBRANZA 2019'!$D$6:$D$17</c:f>
              <c:numCache>
                <c:formatCode>_("$"* #,##0.00_);_("$"* \(#,##0.00\);_("$"* "-"??_);_(@_)</c:formatCode>
                <c:ptCount val="12"/>
                <c:pt idx="0">
                  <c:v>3416631.38</c:v>
                </c:pt>
                <c:pt idx="1">
                  <c:v>3248074.6</c:v>
                </c:pt>
                <c:pt idx="2">
                  <c:v>3382039.7099999995</c:v>
                </c:pt>
                <c:pt idx="3">
                  <c:v>3273690.8100000005</c:v>
                </c:pt>
                <c:pt idx="4">
                  <c:v>3358324.13</c:v>
                </c:pt>
                <c:pt idx="5">
                  <c:v>3289404.33</c:v>
                </c:pt>
                <c:pt idx="6">
                  <c:v>5170062.43</c:v>
                </c:pt>
                <c:pt idx="7">
                  <c:v>1683243.72</c:v>
                </c:pt>
                <c:pt idx="8">
                  <c:v>3518787.38</c:v>
                </c:pt>
                <c:pt idx="9">
                  <c:v>3642427.68</c:v>
                </c:pt>
                <c:pt idx="10">
                  <c:v>3433366.6</c:v>
                </c:pt>
                <c:pt idx="11">
                  <c:v>97543993.5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5-4691-B907-97C7011916A5}"/>
            </c:ext>
          </c:extLst>
        </c:ser>
        <c:ser>
          <c:idx val="3"/>
          <c:order val="3"/>
          <c:tx>
            <c:strRef>
              <c:f>'COBRANZA 2019'!$E$5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2019'!$A$6:$A$17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'COBRANZA 2019'!$E$6:$E$17</c:f>
              <c:numCache>
                <c:formatCode>_("$"* #,##0.00_);_("$"* \(#,##0.00\);_("$"* "-"??_);_(@_)</c:formatCode>
                <c:ptCount val="12"/>
                <c:pt idx="0">
                  <c:v>323934.43</c:v>
                </c:pt>
                <c:pt idx="1">
                  <c:v>327760.46000000002</c:v>
                </c:pt>
                <c:pt idx="2">
                  <c:v>643593.53</c:v>
                </c:pt>
                <c:pt idx="3">
                  <c:v>886757.01</c:v>
                </c:pt>
                <c:pt idx="4">
                  <c:v>643593.53</c:v>
                </c:pt>
                <c:pt idx="5">
                  <c:v>0</c:v>
                </c:pt>
                <c:pt idx="6">
                  <c:v>1193152.18</c:v>
                </c:pt>
                <c:pt idx="7">
                  <c:v>0</c:v>
                </c:pt>
                <c:pt idx="8">
                  <c:v>0</c:v>
                </c:pt>
                <c:pt idx="9">
                  <c:v>1789728.27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95-4691-B907-97C701191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90000"/>
        <c:axId val="1423598704"/>
      </c:barChart>
      <c:dateAx>
        <c:axId val="14235900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87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9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0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9-4DDB-A78E-557D5D68D11D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9-4DDB-A78E-557D5D68D11D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9-4DDB-A78E-557D5D68D11D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E9-4DDB-A78E-557D5D68D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94352"/>
        <c:axId val="1423585648"/>
      </c:barChart>
      <c:dateAx>
        <c:axId val="14235943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8564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8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4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2-4F94-B83F-07185B215125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2-4F94-B83F-07185B215125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2-4F94-B83F-07185B215125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2-4F94-B83F-07185B21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93808"/>
        <c:axId val="1423585104"/>
      </c:barChart>
      <c:dateAx>
        <c:axId val="14235938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851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8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3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2018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2018'!$B$5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2018'!$B$6:$B$17</c:f>
              <c:numCache>
                <c:formatCode>_("$"* #,##0.00_);_("$"* \(#,##0.00\);_("$"* "-"??_);_(@_)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  <c:pt idx="7">
                  <c:v>62723763.3549143</c:v>
                </c:pt>
                <c:pt idx="8">
                  <c:v>34146334.781942874</c:v>
                </c:pt>
                <c:pt idx="9">
                  <c:v>107829402.82885715</c:v>
                </c:pt>
                <c:pt idx="10">
                  <c:v>143226274.88371426</c:v>
                </c:pt>
                <c:pt idx="11">
                  <c:v>482056127.70311427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F-49C2-9065-1B07879787D1}"/>
            </c:ext>
          </c:extLst>
        </c:ser>
        <c:ser>
          <c:idx val="1"/>
          <c:order val="1"/>
          <c:tx>
            <c:strRef>
              <c:f>'COBRANZA 2018'!$C$5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2018'!$C$6:$C$17</c:f>
              <c:numCache>
                <c:formatCode>_("$"* #,##0.00_);_("$"* \(#,##0.00\);_("$"* "-"??_);_(@_)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  <c:pt idx="7">
                  <c:v>21155394.899999999</c:v>
                </c:pt>
                <c:pt idx="8">
                  <c:v>14679670.080000002</c:v>
                </c:pt>
                <c:pt idx="9">
                  <c:v>130899447.51000001</c:v>
                </c:pt>
                <c:pt idx="10">
                  <c:v>10055205.000000002</c:v>
                </c:pt>
                <c:pt idx="11">
                  <c:v>151342254.41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F-49C2-9065-1B07879787D1}"/>
            </c:ext>
          </c:extLst>
        </c:ser>
        <c:ser>
          <c:idx val="2"/>
          <c:order val="2"/>
          <c:tx>
            <c:strRef>
              <c:f>'COBRANZA 2018'!$D$5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2018'!$D$6:$D$17</c:f>
              <c:numCache>
                <c:formatCode>_("$"* #,##0.00_);_("$"* \(#,##0.00\);_("$"* "-"??_);_(@_)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  <c:pt idx="7">
                  <c:v>1442967.6099999999</c:v>
                </c:pt>
                <c:pt idx="8">
                  <c:v>3512952.45</c:v>
                </c:pt>
                <c:pt idx="9">
                  <c:v>3416587.4299999997</c:v>
                </c:pt>
                <c:pt idx="10">
                  <c:v>3198982.16</c:v>
                </c:pt>
                <c:pt idx="11">
                  <c:v>153446185.89000002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F-49C2-9065-1B07879787D1}"/>
            </c:ext>
          </c:extLst>
        </c:ser>
        <c:ser>
          <c:idx val="3"/>
          <c:order val="3"/>
          <c:tx>
            <c:strRef>
              <c:f>'COBRANZA 2018'!$E$5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2018'!$E$6:$E$17</c:f>
              <c:numCache>
                <c:formatCode>_("$"* #,##0.00_);_("$"* \(#,##0.00\);_("$"* "-"??_);_(@_)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  <c:pt idx="7">
                  <c:v>303880.09999999998</c:v>
                </c:pt>
                <c:pt idx="8">
                  <c:v>312030.68</c:v>
                </c:pt>
                <c:pt idx="9">
                  <c:v>299445.21999999997</c:v>
                </c:pt>
                <c:pt idx="10">
                  <c:v>182320.51</c:v>
                </c:pt>
                <c:pt idx="11">
                  <c:v>53676.72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6F-49C2-9065-1B078797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91632"/>
        <c:axId val="1423594896"/>
      </c:barChart>
      <c:dateAx>
        <c:axId val="14235916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489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9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1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49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8-4C00-BE5C-12646FFC6257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8-4C00-BE5C-12646FFC6257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8-4C00-BE5C-12646FFC6257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38-4C00-BE5C-12646FFC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86192"/>
        <c:axId val="1423586736"/>
      </c:barChart>
      <c:dateAx>
        <c:axId val="1423586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8673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8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86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83"/>
          <c:w val="0.13552689201142704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52" header="0.39370078740157488" footer="0.39370078740157488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2-4FF9-8C8E-1CBF837138A3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2-4FF9-8C8E-1CBF837138A3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2-4FF9-8C8E-1CBF837138A3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C2-4FF9-8C8E-1CBF8371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93264"/>
        <c:axId val="1423587824"/>
      </c:barChart>
      <c:dateAx>
        <c:axId val="14235932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8782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358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3593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4-4F21-B8AE-539E10989D44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4-4F21-B8AE-539E10989D44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4-4F21-B8AE-539E10989D44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4-4F21-B8AE-539E1098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971856"/>
        <c:axId val="1329969136"/>
      </c:barChart>
      <c:dateAx>
        <c:axId val="13299718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32996913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32996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32997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71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7-4B5B-ABF0-9CEF9E5C4B48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7-4B5B-ABF0-9CEF9E5C4B48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C7-4B5B-ABF0-9CEF9E5C4B48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C7-4B5B-ABF0-9CEF9E5C4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535648"/>
        <c:axId val="1426547616"/>
      </c:barChart>
      <c:dateAx>
        <c:axId val="14265356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476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654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35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11"/>
          <c:w val="0.13552689201142723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3" header="0.39370078740157488" footer="0.39370078740157488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OMPARATIVO COBRANZA EFECTUADA</a:t>
            </a: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36108544840110629"/>
          <c:y val="6.86498855835239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784876140809"/>
          <c:y val="0.24942791762013741"/>
          <c:w val="0.64406779661017199"/>
          <c:h val="0.57894736842105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'[2]GRAFICA COBRANZA'!$F$2</c:f>
              <c:strCache>
                <c:ptCount val="1"/>
                <c:pt idx="0">
                  <c:v>TOTAL</c:v>
                </c:pt>
              </c:strCache>
            </c:strRef>
          </c:tx>
          <c:spPr>
            <a:gradFill flip="none" rotWithShape="1">
              <a:gsLst>
                <a:gs pos="0">
                  <a:srgbClr val="7CBF33"/>
                </a:gs>
                <a:gs pos="50000">
                  <a:srgbClr val="9CB86E"/>
                </a:gs>
                <a:gs pos="100000">
                  <a:srgbClr val="156B13"/>
                </a:gs>
              </a:gsLst>
              <a:lin ang="2700000" scaled="1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'[2]GRAFICA COBRANZA'!$A$3:$A$17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'[2]GRAFICA COBRANZA'!$F$3:$F$17</c:f>
              <c:numCache>
                <c:formatCode>General</c:formatCode>
                <c:ptCount val="15"/>
                <c:pt idx="0">
                  <c:v>255.04153339999993</c:v>
                </c:pt>
                <c:pt idx="1">
                  <c:v>593.56301578</c:v>
                </c:pt>
                <c:pt idx="2">
                  <c:v>539.73998675000007</c:v>
                </c:pt>
                <c:pt idx="3">
                  <c:v>601.40157996599987</c:v>
                </c:pt>
                <c:pt idx="4">
                  <c:v>627.60402369999997</c:v>
                </c:pt>
                <c:pt idx="5">
                  <c:v>874.96819976850009</c:v>
                </c:pt>
                <c:pt idx="6">
                  <c:v>707.10633757333346</c:v>
                </c:pt>
                <c:pt idx="7">
                  <c:v>1042.5728142247503</c:v>
                </c:pt>
                <c:pt idx="8">
                  <c:v>1272.4504558206665</c:v>
                </c:pt>
                <c:pt idx="9">
                  <c:v>1110.03066022548</c:v>
                </c:pt>
                <c:pt idx="10">
                  <c:v>1500.4460148384685</c:v>
                </c:pt>
                <c:pt idx="11">
                  <c:v>1524.9928024344617</c:v>
                </c:pt>
                <c:pt idx="12">
                  <c:v>1884.8085444513831</c:v>
                </c:pt>
                <c:pt idx="13">
                  <c:v>1769.8199999999997</c:v>
                </c:pt>
                <c:pt idx="14">
                  <c:v>2110.0949535529453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4-4C9E-9713-AB1AD36B1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536192"/>
        <c:axId val="1426542176"/>
      </c:barChart>
      <c:lineChart>
        <c:grouping val="standard"/>
        <c:varyColors val="0"/>
        <c:ser>
          <c:idx val="1"/>
          <c:order val="1"/>
          <c:tx>
            <c:strRef>
              <c:f>'[2]GRAFICA COBRANZA'!$B$2</c:f>
              <c:strCache>
                <c:ptCount val="1"/>
                <c:pt idx="0">
                  <c:v>BUROCRATAS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'[2]GRAFICA COBRANZA'!$A$3:$A$17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'[2]GRAFICA COBRANZA'!$B$3:$B$17</c:f>
              <c:numCache>
                <c:formatCode>General</c:formatCode>
                <c:ptCount val="15"/>
                <c:pt idx="0">
                  <c:v>132.58249494999993</c:v>
                </c:pt>
                <c:pt idx="1">
                  <c:v>299.45077777000006</c:v>
                </c:pt>
                <c:pt idx="2">
                  <c:v>317.22927092000003</c:v>
                </c:pt>
                <c:pt idx="3">
                  <c:v>334.67792293999992</c:v>
                </c:pt>
                <c:pt idx="4">
                  <c:v>386.54738548</c:v>
                </c:pt>
                <c:pt idx="5">
                  <c:v>513.06845389449995</c:v>
                </c:pt>
                <c:pt idx="6">
                  <c:v>484.31114398733337</c:v>
                </c:pt>
                <c:pt idx="7">
                  <c:v>661.01933909175034</c:v>
                </c:pt>
                <c:pt idx="8">
                  <c:v>782.45784444266667</c:v>
                </c:pt>
                <c:pt idx="9">
                  <c:v>665.57725335500004</c:v>
                </c:pt>
                <c:pt idx="10">
                  <c:v>991.88155111642857</c:v>
                </c:pt>
                <c:pt idx="11">
                  <c:v>861.58140120539474</c:v>
                </c:pt>
                <c:pt idx="12">
                  <c:v>1067.7553818390229</c:v>
                </c:pt>
                <c:pt idx="13">
                  <c:v>1152.32</c:v>
                </c:pt>
                <c:pt idx="14">
                  <c:v>1317.148424959945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4-4C9E-9713-AB1AD36B1CEB}"/>
            </c:ext>
          </c:extLst>
        </c:ser>
        <c:ser>
          <c:idx val="2"/>
          <c:order val="2"/>
          <c:tx>
            <c:strRef>
              <c:f>'[2]GRAFICA COBRANZA'!$C$2</c:f>
              <c:strCache>
                <c:ptCount val="1"/>
                <c:pt idx="0">
                  <c:v>MAESTROS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'[2]GRAFICA COBRANZA'!$A$3:$A$17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'[2]GRAFICA COBRANZA'!$C$3:$C$17</c:f>
              <c:numCache>
                <c:formatCode>General</c:formatCode>
                <c:ptCount val="15"/>
                <c:pt idx="0">
                  <c:v>61.151061090000006</c:v>
                </c:pt>
                <c:pt idx="1">
                  <c:v>144.30419216999999</c:v>
                </c:pt>
                <c:pt idx="2">
                  <c:v>134.34356648000002</c:v>
                </c:pt>
                <c:pt idx="3">
                  <c:v>137.58431970999999</c:v>
                </c:pt>
                <c:pt idx="4">
                  <c:v>137.42550040999998</c:v>
                </c:pt>
                <c:pt idx="5">
                  <c:v>192.62705352000006</c:v>
                </c:pt>
                <c:pt idx="6">
                  <c:v>151.42536974000001</c:v>
                </c:pt>
                <c:pt idx="7">
                  <c:v>293.16465204299999</c:v>
                </c:pt>
                <c:pt idx="8">
                  <c:v>265.79069044400001</c:v>
                </c:pt>
                <c:pt idx="9">
                  <c:v>326.79451366000001</c:v>
                </c:pt>
                <c:pt idx="10">
                  <c:v>389.47321590500002</c:v>
                </c:pt>
                <c:pt idx="11">
                  <c:v>377.43372799266717</c:v>
                </c:pt>
                <c:pt idx="12">
                  <c:v>395.26552561900007</c:v>
                </c:pt>
                <c:pt idx="13">
                  <c:v>506.82</c:v>
                </c:pt>
                <c:pt idx="14">
                  <c:v>470.72901240300001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4-4C9E-9713-AB1AD36B1CEB}"/>
            </c:ext>
          </c:extLst>
        </c:ser>
        <c:ser>
          <c:idx val="3"/>
          <c:order val="3"/>
          <c:tx>
            <c:strRef>
              <c:f>'[2]GRAFICA COBRANZA'!$D$2</c:f>
              <c:strCache>
                <c:ptCount val="1"/>
                <c:pt idx="0">
                  <c:v>TELESECUNDARIAS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'[2]GRAFICA COBRANZA'!$A$3:$A$17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'[2]GRAFICA COBRANZA'!$D$3:$D$17</c:f>
              <c:numCache>
                <c:formatCode>General</c:formatCode>
                <c:ptCount val="15"/>
                <c:pt idx="0">
                  <c:v>61.30797736000001</c:v>
                </c:pt>
                <c:pt idx="1">
                  <c:v>149.80804583999998</c:v>
                </c:pt>
                <c:pt idx="2">
                  <c:v>88.167149349999988</c:v>
                </c:pt>
                <c:pt idx="3">
                  <c:v>129.139337316</c:v>
                </c:pt>
                <c:pt idx="4">
                  <c:v>101.80908097999999</c:v>
                </c:pt>
                <c:pt idx="5">
                  <c:v>168.16544868400001</c:v>
                </c:pt>
                <c:pt idx="6">
                  <c:v>71.128948509999987</c:v>
                </c:pt>
                <c:pt idx="7">
                  <c:v>82.939767360000005</c:v>
                </c:pt>
                <c:pt idx="8">
                  <c:v>219.44883305999997</c:v>
                </c:pt>
                <c:pt idx="9">
                  <c:v>112.70659980048001</c:v>
                </c:pt>
                <c:pt idx="10">
                  <c:v>113.09764742703996</c:v>
                </c:pt>
                <c:pt idx="11">
                  <c:v>282.77862226639996</c:v>
                </c:pt>
                <c:pt idx="12">
                  <c:v>417.08841197336</c:v>
                </c:pt>
                <c:pt idx="13">
                  <c:v>105.86</c:v>
                </c:pt>
                <c:pt idx="14">
                  <c:v>317.96615350000002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84-4C9E-9713-AB1AD36B1CEB}"/>
            </c:ext>
          </c:extLst>
        </c:ser>
        <c:ser>
          <c:idx val="4"/>
          <c:order val="4"/>
          <c:tx>
            <c:strRef>
              <c:f>'[2]GRAFICA COBRANZA'!$E$2</c:f>
              <c:strCache>
                <c:ptCount val="1"/>
                <c:pt idx="0">
                  <c:v>DIRECCION DE PENSIONES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'[2]GRAFICA COBRANZA'!$A$3:$A$17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'[2]GRAFICA COBRANZA'!$E$3:$E$17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1.8220568299999997</c:v>
                </c:pt>
                <c:pt idx="5">
                  <c:v>1.1072436699999999</c:v>
                </c:pt>
                <c:pt idx="6">
                  <c:v>0.24087533599999997</c:v>
                </c:pt>
                <c:pt idx="7">
                  <c:v>5.4490557299999995</c:v>
                </c:pt>
                <c:pt idx="8">
                  <c:v>4.7530878740000002</c:v>
                </c:pt>
                <c:pt idx="9">
                  <c:v>4.9522934100000002</c:v>
                </c:pt>
                <c:pt idx="10">
                  <c:v>5.9936003899999992</c:v>
                </c:pt>
                <c:pt idx="11">
                  <c:v>3.1990509699999996</c:v>
                </c:pt>
                <c:pt idx="12">
                  <c:v>4.6992250199999992</c:v>
                </c:pt>
                <c:pt idx="13">
                  <c:v>4.82</c:v>
                </c:pt>
                <c:pt idx="14">
                  <c:v>4.2513626900000006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84-4C9E-9713-AB1AD36B1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536192"/>
        <c:axId val="1426542176"/>
      </c:lineChart>
      <c:catAx>
        <c:axId val="142653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AÑO CALENDARIO</a:t>
                </a:r>
              </a:p>
            </c:rich>
          </c:tx>
          <c:layout>
            <c:manualLayout>
              <c:xMode val="edge"/>
              <c:yMode val="edge"/>
              <c:x val="0.33898308282709966"/>
              <c:y val="0.89931350114416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542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60447643017671E-2"/>
              <c:y val="0.336384439359270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36192"/>
        <c:crosses val="autoZero"/>
        <c:crossBetween val="between"/>
        <c:majorUnit val="100"/>
        <c:minorUnit val="3.958097943347905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egendEntry>
        <c:idx val="3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egendEntry>
        <c:idx val="4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ayout>
        <c:manualLayout>
          <c:xMode val="edge"/>
          <c:yMode val="edge"/>
          <c:x val="0.82201815989217553"/>
          <c:y val="0.54233409610983985"/>
          <c:w val="0.17276666430209744"/>
          <c:h val="0.297482837528605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0.75000000000000122" l="0.70000000000000062" r="0.70000000000000062" t="0.75000000000000122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2o. AÑO DE GOBIERNO 
DR. JUAN MANUEL CARRERAS LÓPEZ </a:t>
            </a:r>
          </a:p>
        </c:rich>
      </c:tx>
      <c:layout>
        <c:manualLayout>
          <c:xMode val="edge"/>
          <c:yMode val="edge"/>
          <c:x val="0.38888943145672833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57120777213563"/>
          <c:y val="0.17366994285589357"/>
          <c:w val="0.68863135980821999"/>
          <c:h val="0.711486540087038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[3]COBRANZA!$I$4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[3]COBRANZA!$H$5:$H$16</c:f>
              <c:numCache>
                <c:formatCode>General</c:formatCode>
                <c:ptCount val="1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</c:numCache>
            </c:numRef>
          </c:cat>
          <c:val>
            <c:numRef>
              <c:f>[3]COBRANZA!$I$5:$I$16</c:f>
              <c:numCache>
                <c:formatCode>General</c:formatCode>
                <c:ptCount val="12"/>
                <c:pt idx="0">
                  <c:v>101955483.90000005</c:v>
                </c:pt>
                <c:pt idx="1">
                  <c:v>303914526.02757144</c:v>
                </c:pt>
                <c:pt idx="2">
                  <c:v>138845787.94307142</c:v>
                </c:pt>
                <c:pt idx="3">
                  <c:v>26117527.588499993</c:v>
                </c:pt>
                <c:pt idx="4">
                  <c:v>55625580.345714279</c:v>
                </c:pt>
                <c:pt idx="5">
                  <c:v>81755813.942571431</c:v>
                </c:pt>
                <c:pt idx="6">
                  <c:v>168097135.58571428</c:v>
                </c:pt>
                <c:pt idx="7">
                  <c:v>100204615.21371429</c:v>
                </c:pt>
                <c:pt idx="8">
                  <c:v>104359309.5589</c:v>
                </c:pt>
                <c:pt idx="9">
                  <c:v>84217210.718450233</c:v>
                </c:pt>
                <c:pt idx="10">
                  <c:v>140147977.24582076</c:v>
                </c:pt>
                <c:pt idx="11">
                  <c:v>124929142.3754455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0-4D7B-B1F4-EA2AA44A95C5}"/>
            </c:ext>
          </c:extLst>
        </c:ser>
        <c:ser>
          <c:idx val="1"/>
          <c:order val="1"/>
          <c:tx>
            <c:strRef>
              <c:f>[3]COBRANZA!$J$4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[3]COBRANZA!$H$5:$H$16</c:f>
              <c:numCache>
                <c:formatCode>General</c:formatCode>
                <c:ptCount val="1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</c:numCache>
            </c:numRef>
          </c:cat>
          <c:val>
            <c:numRef>
              <c:f>[3]COBRANZA!$J$5:$J$16</c:f>
              <c:numCache>
                <c:formatCode>General</c:formatCode>
                <c:ptCount val="12"/>
                <c:pt idx="0">
                  <c:v>50091612.441000007</c:v>
                </c:pt>
                <c:pt idx="1">
                  <c:v>158535994.40955949</c:v>
                </c:pt>
                <c:pt idx="2">
                  <c:v>59600092.57</c:v>
                </c:pt>
                <c:pt idx="3">
                  <c:v>355501.1</c:v>
                </c:pt>
                <c:pt idx="4">
                  <c:v>6510967.1200000001</c:v>
                </c:pt>
                <c:pt idx="5">
                  <c:v>4567676.03</c:v>
                </c:pt>
                <c:pt idx="6">
                  <c:v>30459658.770000003</c:v>
                </c:pt>
                <c:pt idx="7">
                  <c:v>62602507.200000003</c:v>
                </c:pt>
                <c:pt idx="8">
                  <c:v>4942931.34</c:v>
                </c:pt>
                <c:pt idx="9">
                  <c:v>72297380.956999987</c:v>
                </c:pt>
                <c:pt idx="10">
                  <c:v>50255276.719999991</c:v>
                </c:pt>
                <c:pt idx="11">
                  <c:v>18250249.149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0-4D7B-B1F4-EA2AA44A95C5}"/>
            </c:ext>
          </c:extLst>
        </c:ser>
        <c:ser>
          <c:idx val="2"/>
          <c:order val="2"/>
          <c:tx>
            <c:strRef>
              <c:f>[3]COBRANZA!$K$4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[3]COBRANZA!$H$5:$H$16</c:f>
              <c:numCache>
                <c:formatCode>General</c:formatCode>
                <c:ptCount val="1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</c:numCache>
            </c:numRef>
          </c:cat>
          <c:val>
            <c:numRef>
              <c:f>[3]COBRANZA!$K$5:$K$16</c:f>
              <c:numCache>
                <c:formatCode>General</c:formatCode>
                <c:ptCount val="12"/>
                <c:pt idx="0">
                  <c:v>3349802.88</c:v>
                </c:pt>
                <c:pt idx="1">
                  <c:v>3432240.89</c:v>
                </c:pt>
                <c:pt idx="2">
                  <c:v>45333986.560000002</c:v>
                </c:pt>
                <c:pt idx="3">
                  <c:v>3429445.11</c:v>
                </c:pt>
                <c:pt idx="4">
                  <c:v>3277788.38</c:v>
                </c:pt>
                <c:pt idx="5">
                  <c:v>3407916.1100000003</c:v>
                </c:pt>
                <c:pt idx="6">
                  <c:v>2980804.9</c:v>
                </c:pt>
                <c:pt idx="7">
                  <c:v>53769988.869999997</c:v>
                </c:pt>
                <c:pt idx="8">
                  <c:v>3426733.4499999997</c:v>
                </c:pt>
                <c:pt idx="9">
                  <c:v>55028270.920000002</c:v>
                </c:pt>
                <c:pt idx="10">
                  <c:v>1657799.32</c:v>
                </c:pt>
                <c:pt idx="11">
                  <c:v>3291058.99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0-4D7B-B1F4-EA2AA44A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536736"/>
        <c:axId val="1426546528"/>
      </c:barChart>
      <c:dateAx>
        <c:axId val="14265367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4652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654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36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4573643410853"/>
          <c:y val="0.44817927170868382"/>
          <c:w val="0.14857881136950887"/>
          <c:h val="0.162464985994398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Footer>&amp;C&amp;"Arial,Negrita"&amp;12ACUMULADO: $ 551'258,879.98&amp;"Arial,Normal"&amp;10
&amp;"Arial,Negrita"&amp;12BUROCRATAS: $ 310'844,410.39
MAESTROS: $ 112'126,476.38
TELESECUNDARIAS: $ 128'247,993.21</c:oddFooter>
    </c:headerFooter>
    <c:pageMargins b="1.1811023622047245" l="0.39370078740157488" r="0.39370078740157488" t="0.59055118110235427" header="0.39370078740157488" footer="0.39370078740157488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OMPARATIVO COBRANZA EFECTUADA</a:t>
            </a:r>
          </a:p>
          <a:p>
            <a:pPr>
              <a:defRPr sz="1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7379402392219221"/>
          <c:y val="7.7803229141811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784876140809"/>
          <c:y val="0.24942791762013741"/>
          <c:w val="0.64406779661017022"/>
          <c:h val="0.57894736842105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'[4]GRAFICA COBRANZA'!$F$2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'[4]GRAFICA COBRANZA'!$A$3:$A$17</c:f>
              <c:strCache>
                <c:ptCount val="15"/>
                <c:pt idx="0">
                  <c:v>6 FSN</c:v>
                </c:pt>
                <c:pt idx="1">
                  <c:v>1 MSF</c:v>
                </c:pt>
                <c:pt idx="2">
                  <c:v>2 MSF</c:v>
                </c:pt>
                <c:pt idx="3">
                  <c:v>3 MSF</c:v>
                </c:pt>
                <c:pt idx="4">
                  <c:v>4 MSF</c:v>
                </c:pt>
                <c:pt idx="5">
                  <c:v>5 MSF</c:v>
                </c:pt>
                <c:pt idx="6">
                  <c:v>6 MSF</c:v>
                </c:pt>
                <c:pt idx="7">
                  <c:v>1 FTF</c:v>
                </c:pt>
                <c:pt idx="8">
                  <c:v>2 FTF</c:v>
                </c:pt>
                <c:pt idx="9">
                  <c:v>3 FTF</c:v>
                </c:pt>
                <c:pt idx="10">
                  <c:v>4 FTF</c:v>
                </c:pt>
                <c:pt idx="11">
                  <c:v>5 FTF</c:v>
                </c:pt>
                <c:pt idx="12">
                  <c:v>6 FTF</c:v>
                </c:pt>
                <c:pt idx="13">
                  <c:v>1 JMCL</c:v>
                </c:pt>
                <c:pt idx="14">
                  <c:v>2 JMCL</c:v>
                </c:pt>
              </c:strCache>
            </c:strRef>
          </c:cat>
          <c:val>
            <c:numRef>
              <c:f>'[4]GRAFICA COBRANZA'!$F$3:$F$17</c:f>
              <c:numCache>
                <c:formatCode>General</c:formatCode>
                <c:ptCount val="15"/>
                <c:pt idx="0">
                  <c:v>273.41032863999993</c:v>
                </c:pt>
                <c:pt idx="1">
                  <c:v>573.03751810000006</c:v>
                </c:pt>
                <c:pt idx="2">
                  <c:v>521.87124332999986</c:v>
                </c:pt>
                <c:pt idx="3">
                  <c:v>551.25887997599989</c:v>
                </c:pt>
                <c:pt idx="4">
                  <c:v>647.95000000000005</c:v>
                </c:pt>
                <c:pt idx="5">
                  <c:v>754.05854274333331</c:v>
                </c:pt>
                <c:pt idx="6">
                  <c:v>882.18317946516675</c:v>
                </c:pt>
                <c:pt idx="7">
                  <c:v>884.10389665225046</c:v>
                </c:pt>
                <c:pt idx="8">
                  <c:v>1171.609126671153</c:v>
                </c:pt>
                <c:pt idx="9">
                  <c:v>1129.5349324801468</c:v>
                </c:pt>
                <c:pt idx="10">
                  <c:v>1404.7731841479717</c:v>
                </c:pt>
                <c:pt idx="11">
                  <c:v>1505.265989647919</c:v>
                </c:pt>
                <c:pt idx="12">
                  <c:v>2035.2386573777087</c:v>
                </c:pt>
                <c:pt idx="13">
                  <c:v>1159.2434877901426</c:v>
                </c:pt>
                <c:pt idx="14">
                  <c:v>2131.025794632033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F-436E-B6B9-C28C6DED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545440"/>
        <c:axId val="1426537280"/>
      </c:barChart>
      <c:lineChart>
        <c:grouping val="standard"/>
        <c:varyColors val="0"/>
        <c:ser>
          <c:idx val="1"/>
          <c:order val="1"/>
          <c:tx>
            <c:strRef>
              <c:f>'[4]GRAFICA COBRANZA'!$B$2</c:f>
              <c:strCache>
                <c:ptCount val="1"/>
                <c:pt idx="0">
                  <c:v>BUROCRATAS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'[4]GRAFICA COBRANZA'!$A$3:$A$17</c:f>
              <c:strCache>
                <c:ptCount val="15"/>
                <c:pt idx="0">
                  <c:v>6 FSN</c:v>
                </c:pt>
                <c:pt idx="1">
                  <c:v>1 MSF</c:v>
                </c:pt>
                <c:pt idx="2">
                  <c:v>2 MSF</c:v>
                </c:pt>
                <c:pt idx="3">
                  <c:v>3 MSF</c:v>
                </c:pt>
                <c:pt idx="4">
                  <c:v>4 MSF</c:v>
                </c:pt>
                <c:pt idx="5">
                  <c:v>5 MSF</c:v>
                </c:pt>
                <c:pt idx="6">
                  <c:v>6 MSF</c:v>
                </c:pt>
                <c:pt idx="7">
                  <c:v>1 FTF</c:v>
                </c:pt>
                <c:pt idx="8">
                  <c:v>2 FTF</c:v>
                </c:pt>
                <c:pt idx="9">
                  <c:v>3 FTF</c:v>
                </c:pt>
                <c:pt idx="10">
                  <c:v>4 FTF</c:v>
                </c:pt>
                <c:pt idx="11">
                  <c:v>5 FTF</c:v>
                </c:pt>
                <c:pt idx="12">
                  <c:v>6 FTF</c:v>
                </c:pt>
                <c:pt idx="13">
                  <c:v>1 JMCL</c:v>
                </c:pt>
                <c:pt idx="14">
                  <c:v>2 JMCL</c:v>
                </c:pt>
              </c:strCache>
            </c:strRef>
          </c:cat>
          <c:val>
            <c:numRef>
              <c:f>'[4]GRAFICA COBRANZA'!$B$3:$B$17</c:f>
              <c:numCache>
                <c:formatCode>General</c:formatCode>
                <c:ptCount val="15"/>
                <c:pt idx="0">
                  <c:v>158.16298140999993</c:v>
                </c:pt>
                <c:pt idx="1">
                  <c:v>275.65116086</c:v>
                </c:pt>
                <c:pt idx="2">
                  <c:v>304.95209342999993</c:v>
                </c:pt>
                <c:pt idx="3">
                  <c:v>310.88441038999997</c:v>
                </c:pt>
                <c:pt idx="4">
                  <c:v>400.32</c:v>
                </c:pt>
                <c:pt idx="5">
                  <c:v>480.09575199333335</c:v>
                </c:pt>
                <c:pt idx="6">
                  <c:v>544.20557973516668</c:v>
                </c:pt>
                <c:pt idx="7">
                  <c:v>557.67388854225044</c:v>
                </c:pt>
                <c:pt idx="8">
                  <c:v>700.1720002538334</c:v>
                </c:pt>
                <c:pt idx="9">
                  <c:v>685.87552314666675</c:v>
                </c:pt>
                <c:pt idx="10">
                  <c:v>963.69379238857152</c:v>
                </c:pt>
                <c:pt idx="11">
                  <c:v>869.27162522325193</c:v>
                </c:pt>
                <c:pt idx="12">
                  <c:v>1087.2350880883087</c:v>
                </c:pt>
                <c:pt idx="13">
                  <c:v>808.12203596514269</c:v>
                </c:pt>
                <c:pt idx="14">
                  <c:v>1425.7844208154738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F-436E-B6B9-C28C6DED2913}"/>
            </c:ext>
          </c:extLst>
        </c:ser>
        <c:ser>
          <c:idx val="2"/>
          <c:order val="2"/>
          <c:tx>
            <c:strRef>
              <c:f>'[4]GRAFICA COBRANZA'!$C$2</c:f>
              <c:strCache>
                <c:ptCount val="1"/>
                <c:pt idx="0">
                  <c:v>MAESTROS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'[4]GRAFICA COBRANZA'!$A$3:$A$17</c:f>
              <c:strCache>
                <c:ptCount val="15"/>
                <c:pt idx="0">
                  <c:v>6 FSN</c:v>
                </c:pt>
                <c:pt idx="1">
                  <c:v>1 MSF</c:v>
                </c:pt>
                <c:pt idx="2">
                  <c:v>2 MSF</c:v>
                </c:pt>
                <c:pt idx="3">
                  <c:v>3 MSF</c:v>
                </c:pt>
                <c:pt idx="4">
                  <c:v>4 MSF</c:v>
                </c:pt>
                <c:pt idx="5">
                  <c:v>5 MSF</c:v>
                </c:pt>
                <c:pt idx="6">
                  <c:v>6 MSF</c:v>
                </c:pt>
                <c:pt idx="7">
                  <c:v>1 FTF</c:v>
                </c:pt>
                <c:pt idx="8">
                  <c:v>2 FTF</c:v>
                </c:pt>
                <c:pt idx="9">
                  <c:v>3 FTF</c:v>
                </c:pt>
                <c:pt idx="10">
                  <c:v>4 FTF</c:v>
                </c:pt>
                <c:pt idx="11">
                  <c:v>5 FTF</c:v>
                </c:pt>
                <c:pt idx="12">
                  <c:v>6 FTF</c:v>
                </c:pt>
                <c:pt idx="13">
                  <c:v>1 JMCL</c:v>
                </c:pt>
                <c:pt idx="14">
                  <c:v>2 JMCL</c:v>
                </c:pt>
              </c:strCache>
            </c:strRef>
          </c:cat>
          <c:val>
            <c:numRef>
              <c:f>'[4]GRAFICA COBRANZA'!$C$3:$C$17</c:f>
              <c:numCache>
                <c:formatCode>General</c:formatCode>
                <c:ptCount val="15"/>
                <c:pt idx="0">
                  <c:v>73.919479779999989</c:v>
                </c:pt>
                <c:pt idx="1">
                  <c:v>141.66423169000001</c:v>
                </c:pt>
                <c:pt idx="2">
                  <c:v>130.01061959</c:v>
                </c:pt>
                <c:pt idx="3">
                  <c:v>112.12647638</c:v>
                </c:pt>
                <c:pt idx="4">
                  <c:v>152.84</c:v>
                </c:pt>
                <c:pt idx="5">
                  <c:v>175.92309031000005</c:v>
                </c:pt>
                <c:pt idx="6">
                  <c:v>180.20976532</c:v>
                </c:pt>
                <c:pt idx="7">
                  <c:v>261.30645652000004</c:v>
                </c:pt>
                <c:pt idx="8">
                  <c:v>246.28655593400003</c:v>
                </c:pt>
                <c:pt idx="9">
                  <c:v>295.20799410300003</c:v>
                </c:pt>
                <c:pt idx="10">
                  <c:v>414.90503152500003</c:v>
                </c:pt>
                <c:pt idx="11">
                  <c:v>347.48234924266711</c:v>
                </c:pt>
                <c:pt idx="12">
                  <c:v>445.88915009900006</c:v>
                </c:pt>
                <c:pt idx="13">
                  <c:v>281.24791947499995</c:v>
                </c:pt>
                <c:pt idx="14">
                  <c:v>518.4698478065593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F-436E-B6B9-C28C6DED2913}"/>
            </c:ext>
          </c:extLst>
        </c:ser>
        <c:ser>
          <c:idx val="3"/>
          <c:order val="3"/>
          <c:tx>
            <c:strRef>
              <c:f>'[4]GRAFICA COBRANZA'!$D$2</c:f>
              <c:strCache>
                <c:ptCount val="1"/>
                <c:pt idx="0">
                  <c:v>TELESECUNDARIAS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'[4]GRAFICA COBRANZA'!$A$3:$A$17</c:f>
              <c:strCache>
                <c:ptCount val="15"/>
                <c:pt idx="0">
                  <c:v>6 FSN</c:v>
                </c:pt>
                <c:pt idx="1">
                  <c:v>1 MSF</c:v>
                </c:pt>
                <c:pt idx="2">
                  <c:v>2 MSF</c:v>
                </c:pt>
                <c:pt idx="3">
                  <c:v>3 MSF</c:v>
                </c:pt>
                <c:pt idx="4">
                  <c:v>4 MSF</c:v>
                </c:pt>
                <c:pt idx="5">
                  <c:v>5 MSF</c:v>
                </c:pt>
                <c:pt idx="6">
                  <c:v>6 MSF</c:v>
                </c:pt>
                <c:pt idx="7">
                  <c:v>1 FTF</c:v>
                </c:pt>
                <c:pt idx="8">
                  <c:v>2 FTF</c:v>
                </c:pt>
                <c:pt idx="9">
                  <c:v>3 FTF</c:v>
                </c:pt>
                <c:pt idx="10">
                  <c:v>4 FTF</c:v>
                </c:pt>
                <c:pt idx="11">
                  <c:v>5 FTF</c:v>
                </c:pt>
                <c:pt idx="12">
                  <c:v>6 FTF</c:v>
                </c:pt>
                <c:pt idx="13">
                  <c:v>1 JMCL</c:v>
                </c:pt>
                <c:pt idx="14">
                  <c:v>2 JMCL</c:v>
                </c:pt>
              </c:strCache>
            </c:strRef>
          </c:cat>
          <c:val>
            <c:numRef>
              <c:f>'[4]GRAFICA COBRANZA'!$D$3:$D$17</c:f>
              <c:numCache>
                <c:formatCode>General</c:formatCode>
                <c:ptCount val="15"/>
                <c:pt idx="0">
                  <c:v>41.327867450000006</c:v>
                </c:pt>
                <c:pt idx="1">
                  <c:v>155.72212555000002</c:v>
                </c:pt>
                <c:pt idx="2">
                  <c:v>86.908530309999989</c:v>
                </c:pt>
                <c:pt idx="3">
                  <c:v>128.24799320599999</c:v>
                </c:pt>
                <c:pt idx="4">
                  <c:v>93.08</c:v>
                </c:pt>
                <c:pt idx="5">
                  <c:v>97.175097049999991</c:v>
                </c:pt>
                <c:pt idx="6">
                  <c:v>153.64789934400002</c:v>
                </c:pt>
                <c:pt idx="7">
                  <c:v>60.180997609999999</c:v>
                </c:pt>
                <c:pt idx="8">
                  <c:v>224.64030261000002</c:v>
                </c:pt>
                <c:pt idx="9">
                  <c:v>143.69119911048</c:v>
                </c:pt>
                <c:pt idx="10">
                  <c:v>20.008492474400004</c:v>
                </c:pt>
                <c:pt idx="11">
                  <c:v>284.15467981199987</c:v>
                </c:pt>
                <c:pt idx="12">
                  <c:v>497.56762509039999</c:v>
                </c:pt>
                <c:pt idx="13">
                  <c:v>64.982686650000005</c:v>
                </c:pt>
                <c:pt idx="14">
                  <c:v>182.38583638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DF-436E-B6B9-C28C6DED2913}"/>
            </c:ext>
          </c:extLst>
        </c:ser>
        <c:ser>
          <c:idx val="4"/>
          <c:order val="4"/>
          <c:tx>
            <c:v>D.P.E.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'[4]GRAFICA COBRANZA'!$A$3:$A$17</c:f>
              <c:strCache>
                <c:ptCount val="15"/>
                <c:pt idx="0">
                  <c:v>6 FSN</c:v>
                </c:pt>
                <c:pt idx="1">
                  <c:v>1 MSF</c:v>
                </c:pt>
                <c:pt idx="2">
                  <c:v>2 MSF</c:v>
                </c:pt>
                <c:pt idx="3">
                  <c:v>3 MSF</c:v>
                </c:pt>
                <c:pt idx="4">
                  <c:v>4 MSF</c:v>
                </c:pt>
                <c:pt idx="5">
                  <c:v>5 MSF</c:v>
                </c:pt>
                <c:pt idx="6">
                  <c:v>6 MSF</c:v>
                </c:pt>
                <c:pt idx="7">
                  <c:v>1 FTF</c:v>
                </c:pt>
                <c:pt idx="8">
                  <c:v>2 FTF</c:v>
                </c:pt>
                <c:pt idx="9">
                  <c:v>3 FTF</c:v>
                </c:pt>
                <c:pt idx="10">
                  <c:v>4 FTF</c:v>
                </c:pt>
                <c:pt idx="11">
                  <c:v>5 FTF</c:v>
                </c:pt>
                <c:pt idx="12">
                  <c:v>6 FTF</c:v>
                </c:pt>
                <c:pt idx="13">
                  <c:v>1 JMCL</c:v>
                </c:pt>
                <c:pt idx="14">
                  <c:v>2 JMCL</c:v>
                </c:pt>
              </c:strCache>
            </c:strRef>
          </c:cat>
          <c:val>
            <c:numRef>
              <c:f>'[4]GRAFICA COBRANZA'!$E$3:$E$17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1.71</c:v>
                </c:pt>
                <c:pt idx="5">
                  <c:v>0.86460338999999986</c:v>
                </c:pt>
                <c:pt idx="6">
                  <c:v>4.119935066</c:v>
                </c:pt>
                <c:pt idx="7">
                  <c:v>4.9425539799999996</c:v>
                </c:pt>
                <c:pt idx="8">
                  <c:v>0.51026787331963785</c:v>
                </c:pt>
                <c:pt idx="9">
                  <c:v>4.7602161200000017</c:v>
                </c:pt>
                <c:pt idx="10">
                  <c:v>6.1658677600000011</c:v>
                </c:pt>
                <c:pt idx="11">
                  <c:v>4.3573353700000004</c:v>
                </c:pt>
                <c:pt idx="12">
                  <c:v>4.5467941000000005</c:v>
                </c:pt>
                <c:pt idx="13">
                  <c:v>4.8908457000000007</c:v>
                </c:pt>
                <c:pt idx="14">
                  <c:v>4.3856896299999999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DF-436E-B6B9-C28C6DED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545440"/>
        <c:axId val="1426537280"/>
      </c:lineChart>
      <c:catAx>
        <c:axId val="142654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DE GOBIERNO</a:t>
                </a:r>
              </a:p>
            </c:rich>
          </c:tx>
          <c:layout>
            <c:manualLayout>
              <c:xMode val="edge"/>
              <c:yMode val="edge"/>
              <c:x val="0.33898308331896559"/>
              <c:y val="0.899313494904045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537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60458136163638E-2"/>
              <c:y val="0.3363845428412362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6545440"/>
        <c:crosses val="autoZero"/>
        <c:crossBetween val="between"/>
        <c:majorUnit val="100"/>
        <c:minorUnit val="4.274001180493194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48369957404951"/>
          <c:y val="0.54233402642851536"/>
          <c:w val="0.20730118589190977"/>
          <c:h val="0.297482814648169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1.3149999999999986" r="0.75000000000000078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2019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2018'!$B$5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2018'!$B$6:$B$17</c:f>
              <c:numCache>
                <c:formatCode>_("$"* #,##0.00_);_("$"* \(#,##0.00\);_("$"* "-"??_);_(@_)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  <c:pt idx="7">
                  <c:v>62723763.3549143</c:v>
                </c:pt>
                <c:pt idx="8">
                  <c:v>34146334.781942874</c:v>
                </c:pt>
                <c:pt idx="9">
                  <c:v>107829402.82885715</c:v>
                </c:pt>
                <c:pt idx="10">
                  <c:v>143226274.88371426</c:v>
                </c:pt>
                <c:pt idx="11">
                  <c:v>482056127.70311427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CA-A83B-5C504F1736B1}"/>
            </c:ext>
          </c:extLst>
        </c:ser>
        <c:ser>
          <c:idx val="1"/>
          <c:order val="1"/>
          <c:tx>
            <c:strRef>
              <c:f>'COBRANZA 2018'!$C$5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2018'!$C$6:$C$17</c:f>
              <c:numCache>
                <c:formatCode>_("$"* #,##0.00_);_("$"* \(#,##0.00\);_("$"* "-"??_);_(@_)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  <c:pt idx="7">
                  <c:v>21155394.899999999</c:v>
                </c:pt>
                <c:pt idx="8">
                  <c:v>14679670.080000002</c:v>
                </c:pt>
                <c:pt idx="9">
                  <c:v>130899447.51000001</c:v>
                </c:pt>
                <c:pt idx="10">
                  <c:v>10055205.000000002</c:v>
                </c:pt>
                <c:pt idx="11">
                  <c:v>151342254.41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CA-A83B-5C504F1736B1}"/>
            </c:ext>
          </c:extLst>
        </c:ser>
        <c:ser>
          <c:idx val="2"/>
          <c:order val="2"/>
          <c:tx>
            <c:strRef>
              <c:f>'COBRANZA 2018'!$D$5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2018'!$D$6:$D$17</c:f>
              <c:numCache>
                <c:formatCode>_("$"* #,##0.00_);_("$"* \(#,##0.00\);_("$"* "-"??_);_(@_)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  <c:pt idx="7">
                  <c:v>1442967.6099999999</c:v>
                </c:pt>
                <c:pt idx="8">
                  <c:v>3512952.45</c:v>
                </c:pt>
                <c:pt idx="9">
                  <c:v>3416587.4299999997</c:v>
                </c:pt>
                <c:pt idx="10">
                  <c:v>3198982.16</c:v>
                </c:pt>
                <c:pt idx="11">
                  <c:v>153446185.89000002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4-4FCA-A83B-5C504F1736B1}"/>
            </c:ext>
          </c:extLst>
        </c:ser>
        <c:ser>
          <c:idx val="3"/>
          <c:order val="3"/>
          <c:tx>
            <c:strRef>
              <c:f>'COBRANZA 2018'!$E$5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2018'!$E$6:$E$17</c:f>
              <c:numCache>
                <c:formatCode>_("$"* #,##0.00_);_("$"* \(#,##0.00\);_("$"* "-"??_);_(@_)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  <c:pt idx="7">
                  <c:v>303880.09999999998</c:v>
                </c:pt>
                <c:pt idx="8">
                  <c:v>312030.68</c:v>
                </c:pt>
                <c:pt idx="9">
                  <c:v>299445.21999999997</c:v>
                </c:pt>
                <c:pt idx="10">
                  <c:v>182320.51</c:v>
                </c:pt>
                <c:pt idx="11">
                  <c:v>53676.72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4-4FCA-A83B-5C504F173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966416"/>
        <c:axId val="1329974576"/>
      </c:barChart>
      <c:dateAx>
        <c:axId val="13299664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32997457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32997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329966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2-43B2-A2AE-8409A1061D75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2-43B2-A2AE-8409A1061D75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2-43B2-A2AE-8409A1061D75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2-43B2-A2AE-8409A106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7323952"/>
        <c:axId val="1237329392"/>
      </c:barChart>
      <c:dateAx>
        <c:axId val="12373239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2373293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23732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23732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2022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2022'!$B$5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2022'!$A$6:$A$17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'cobranza 2022'!$B$6:$B$17</c:f>
              <c:numCache>
                <c:formatCode>_("$"* #,##0.00_);_("$"* \(#,##0.00\);_("$"* "-"??_);_(@_)</c:formatCode>
                <c:ptCount val="12"/>
                <c:pt idx="0">
                  <c:v>46264329.318142869</c:v>
                </c:pt>
                <c:pt idx="1">
                  <c:v>40043224.978928581</c:v>
                </c:pt>
                <c:pt idx="2">
                  <c:v>40464968.605707139</c:v>
                </c:pt>
                <c:pt idx="3">
                  <c:v>68526040.999928564</c:v>
                </c:pt>
                <c:pt idx="4">
                  <c:v>41942287.265285738</c:v>
                </c:pt>
                <c:pt idx="5">
                  <c:v>34364472.726000004</c:v>
                </c:pt>
                <c:pt idx="6">
                  <c:v>36261019.165357135</c:v>
                </c:pt>
                <c:pt idx="7">
                  <c:v>77836923.759285718</c:v>
                </c:pt>
                <c:pt idx="8">
                  <c:v>28289923.019785717</c:v>
                </c:pt>
                <c:pt idx="9">
                  <c:v>61216124.618499979</c:v>
                </c:pt>
                <c:pt idx="10">
                  <c:v>31576354.094772682</c:v>
                </c:pt>
                <c:pt idx="11">
                  <c:v>109028088.89457144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FD3-B99E-77C9B85C4C76}"/>
            </c:ext>
          </c:extLst>
        </c:ser>
        <c:ser>
          <c:idx val="1"/>
          <c:order val="1"/>
          <c:tx>
            <c:strRef>
              <c:f>'cobranza 2022'!$C$5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2022'!$A$6:$A$17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'cobranza 2022'!$C$6:$C$17</c:f>
              <c:numCache>
                <c:formatCode>_("$"* #,##0.00_);_("$"* \(#,##0.00\);_("$"* "-"??_);_(@_)</c:formatCode>
                <c:ptCount val="12"/>
                <c:pt idx="0">
                  <c:v>99574.760000000009</c:v>
                </c:pt>
                <c:pt idx="1">
                  <c:v>58730.2</c:v>
                </c:pt>
                <c:pt idx="2">
                  <c:v>55748.46</c:v>
                </c:pt>
                <c:pt idx="3">
                  <c:v>10314.64</c:v>
                </c:pt>
                <c:pt idx="4">
                  <c:v>50183361.25</c:v>
                </c:pt>
                <c:pt idx="5">
                  <c:v>218518.3</c:v>
                </c:pt>
                <c:pt idx="6">
                  <c:v>2942686.3899999997</c:v>
                </c:pt>
                <c:pt idx="7">
                  <c:v>6708.83</c:v>
                </c:pt>
                <c:pt idx="8">
                  <c:v>11984.66</c:v>
                </c:pt>
                <c:pt idx="9">
                  <c:v>10551.66</c:v>
                </c:pt>
                <c:pt idx="10">
                  <c:v>110009827.30100001</c:v>
                </c:pt>
                <c:pt idx="11">
                  <c:v>4498569.29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A-4FD3-B99E-77C9B85C4C76}"/>
            </c:ext>
          </c:extLst>
        </c:ser>
        <c:ser>
          <c:idx val="2"/>
          <c:order val="2"/>
          <c:tx>
            <c:strRef>
              <c:f>'cobranza 2022'!$D$5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2022'!$A$6:$A$17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'cobranza 2022'!$D$6:$D$17</c:f>
              <c:numCache>
                <c:formatCode>_("$"* #,##0.00_);_("$"* \(#,##0.00\);_("$"* "-"??_);_(@_)</c:formatCode>
                <c:ptCount val="12"/>
                <c:pt idx="0">
                  <c:v>42028281.909999996</c:v>
                </c:pt>
                <c:pt idx="1">
                  <c:v>48349656.32</c:v>
                </c:pt>
                <c:pt idx="2">
                  <c:v>3044510.84</c:v>
                </c:pt>
                <c:pt idx="3">
                  <c:v>2910014.12</c:v>
                </c:pt>
                <c:pt idx="4">
                  <c:v>2715082.67</c:v>
                </c:pt>
                <c:pt idx="5">
                  <c:v>50949055.5</c:v>
                </c:pt>
                <c:pt idx="6">
                  <c:v>46745172.789999999</c:v>
                </c:pt>
                <c:pt idx="7">
                  <c:v>87509532.709999993</c:v>
                </c:pt>
                <c:pt idx="8">
                  <c:v>65878171.280000001</c:v>
                </c:pt>
                <c:pt idx="9">
                  <c:v>52021007.049999997</c:v>
                </c:pt>
                <c:pt idx="10">
                  <c:v>144030435.28999999</c:v>
                </c:pt>
                <c:pt idx="11">
                  <c:v>1966754.1800000002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A-4FD3-B99E-77C9B85C4C76}"/>
            </c:ext>
          </c:extLst>
        </c:ser>
        <c:ser>
          <c:idx val="3"/>
          <c:order val="3"/>
          <c:tx>
            <c:strRef>
              <c:f>'cobranza 2022'!$E$5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2022'!$A$6:$A$17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'cobranza 2022'!$E$6:$E$17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A-4FD3-B99E-77C9B85C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7327760"/>
        <c:axId val="1237328304"/>
      </c:barChart>
      <c:dateAx>
        <c:axId val="12373277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2373283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23732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237327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676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1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039-9ADA-E16E27D39406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039-9ADA-E16E27D39406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7D-4039-9ADA-E16E27D39406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7D-4039-9ADA-E16E27D3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290496"/>
        <c:axId val="1147292128"/>
      </c:barChart>
      <c:dateAx>
        <c:axId val="11472904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14729212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14729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147290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394"/>
          <c:w val="0.1355268920114270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607" header="0.39370078740157488" footer="0.39370078740157488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2017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6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[1]COBRANZA!$B$5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[1]COBRANZA!$B$6:$B$17</c:f>
              <c:numCache>
                <c:formatCode>General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4-4F21-B8AE-539E10989D44}"/>
            </c:ext>
          </c:extLst>
        </c:ser>
        <c:ser>
          <c:idx val="1"/>
          <c:order val="1"/>
          <c:tx>
            <c:strRef>
              <c:f>[1]COBRANZA!$C$5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[1]COBRANZA!$C$6:$C$17</c:f>
              <c:numCache>
                <c:formatCode>General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4-4F21-B8AE-539E10989D44}"/>
            </c:ext>
          </c:extLst>
        </c:ser>
        <c:ser>
          <c:idx val="2"/>
          <c:order val="2"/>
          <c:tx>
            <c:strRef>
              <c:f>[1]COBRANZA!$D$5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[1]COBRANZA!$D$6:$D$17</c:f>
              <c:numCache>
                <c:formatCode>General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4-4F21-B8AE-539E10989D44}"/>
            </c:ext>
          </c:extLst>
        </c:ser>
        <c:ser>
          <c:idx val="3"/>
          <c:order val="3"/>
          <c:tx>
            <c:strRef>
              <c:f>[1]COBRANZA!$E$5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[1]COBRANZA!$A$6:$A$17</c:f>
              <c:numCache>
                <c:formatCode>General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[1]COBRANZA!$E$6:$E$17</c:f>
              <c:numCache>
                <c:formatCode>General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4-4F21-B8AE-539E1098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312704"/>
        <c:axId val="1425615216"/>
      </c:barChart>
      <c:dateAx>
        <c:axId val="10413127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52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1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041312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05"/>
          <c:w val="0.13552689201142717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552" header="0.39370078740157488" footer="0.39370078740157488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COBRANZA 2019</a:t>
            </a:r>
          </a:p>
        </c:rich>
      </c:tx>
      <c:layout>
        <c:manualLayout>
          <c:xMode val="edge"/>
          <c:yMode val="edge"/>
          <c:x val="0.40051738243579921"/>
          <c:y val="4.7619047619047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8724758631222"/>
          <c:y val="0.19047678099200471"/>
          <c:w val="0.68265209213855094"/>
          <c:h val="0.67936718553814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'COBRANZA 2018'!$B$5</c:f>
              <c:strCache>
                <c:ptCount val="1"/>
                <c:pt idx="0">
                  <c:v>BUROCRATAS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2018'!$B$6:$B$17</c:f>
              <c:numCache>
                <c:formatCode>_("$"* #,##0.00_);_("$"* \(#,##0.00\);_("$"* "-"??_);_(@_)</c:formatCode>
                <c:ptCount val="12"/>
                <c:pt idx="0">
                  <c:v>165052845.73091435</c:v>
                </c:pt>
                <c:pt idx="1">
                  <c:v>21709820.171100002</c:v>
                </c:pt>
                <c:pt idx="2">
                  <c:v>133737054.21025716</c:v>
                </c:pt>
                <c:pt idx="3">
                  <c:v>102303881.52380002</c:v>
                </c:pt>
                <c:pt idx="4">
                  <c:v>75907597.148900017</c:v>
                </c:pt>
                <c:pt idx="5">
                  <c:v>67041771.918457128</c:v>
                </c:pt>
                <c:pt idx="6">
                  <c:v>75700108.008971423</c:v>
                </c:pt>
                <c:pt idx="7">
                  <c:v>62723763.3549143</c:v>
                </c:pt>
                <c:pt idx="8">
                  <c:v>34146334.781942874</c:v>
                </c:pt>
                <c:pt idx="9">
                  <c:v>107829402.82885715</c:v>
                </c:pt>
                <c:pt idx="10">
                  <c:v>143226274.88371426</c:v>
                </c:pt>
                <c:pt idx="11">
                  <c:v>482056127.70311427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CA-A83B-5C504F1736B1}"/>
            </c:ext>
          </c:extLst>
        </c:ser>
        <c:ser>
          <c:idx val="1"/>
          <c:order val="1"/>
          <c:tx>
            <c:strRef>
              <c:f>'COBRANZA 2018'!$C$5</c:f>
              <c:strCache>
                <c:ptCount val="1"/>
                <c:pt idx="0">
                  <c:v>MAESTROS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2018'!$C$6:$C$17</c:f>
              <c:numCache>
                <c:formatCode>_("$"* #,##0.00_);_("$"* \(#,##0.00\);_("$"* "-"??_);_(@_)</c:formatCode>
                <c:ptCount val="12"/>
                <c:pt idx="0">
                  <c:v>21084527.98</c:v>
                </c:pt>
                <c:pt idx="1">
                  <c:v>89651.44</c:v>
                </c:pt>
                <c:pt idx="2">
                  <c:v>38015346.670000002</c:v>
                </c:pt>
                <c:pt idx="3">
                  <c:v>18856702.715999998</c:v>
                </c:pt>
                <c:pt idx="4">
                  <c:v>19264240.236000001</c:v>
                </c:pt>
                <c:pt idx="5">
                  <c:v>19468708.119999997</c:v>
                </c:pt>
                <c:pt idx="6">
                  <c:v>21646537.329999998</c:v>
                </c:pt>
                <c:pt idx="7">
                  <c:v>21155394.899999999</c:v>
                </c:pt>
                <c:pt idx="8">
                  <c:v>14679670.080000002</c:v>
                </c:pt>
                <c:pt idx="9">
                  <c:v>130899447.51000001</c:v>
                </c:pt>
                <c:pt idx="10">
                  <c:v>10055205.000000002</c:v>
                </c:pt>
                <c:pt idx="11">
                  <c:v>151342254.41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CA-A83B-5C504F1736B1}"/>
            </c:ext>
          </c:extLst>
        </c:ser>
        <c:ser>
          <c:idx val="2"/>
          <c:order val="2"/>
          <c:tx>
            <c:strRef>
              <c:f>'COBRANZA 2018'!$D$5</c:f>
              <c:strCache>
                <c:ptCount val="1"/>
                <c:pt idx="0">
                  <c:v>TELESECUNDARIAS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2018'!$D$6:$D$17</c:f>
              <c:numCache>
                <c:formatCode>_("$"* #,##0.00_);_("$"* \(#,##0.00\);_("$"* "-"??_);_(@_)</c:formatCode>
                <c:ptCount val="12"/>
                <c:pt idx="0">
                  <c:v>5871823.6799999997</c:v>
                </c:pt>
                <c:pt idx="1">
                  <c:v>3307528.52</c:v>
                </c:pt>
                <c:pt idx="2">
                  <c:v>3227708.1100000003</c:v>
                </c:pt>
                <c:pt idx="3">
                  <c:v>3408893.96</c:v>
                </c:pt>
                <c:pt idx="4">
                  <c:v>3563479.4400000004</c:v>
                </c:pt>
                <c:pt idx="5">
                  <c:v>3482673.37</c:v>
                </c:pt>
                <c:pt idx="6">
                  <c:v>5072800.33</c:v>
                </c:pt>
                <c:pt idx="7">
                  <c:v>1442967.6099999999</c:v>
                </c:pt>
                <c:pt idx="8">
                  <c:v>3512952.45</c:v>
                </c:pt>
                <c:pt idx="9">
                  <c:v>3416587.4299999997</c:v>
                </c:pt>
                <c:pt idx="10">
                  <c:v>3198982.16</c:v>
                </c:pt>
                <c:pt idx="11">
                  <c:v>153446185.89000002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4-4FCA-A83B-5C504F1736B1}"/>
            </c:ext>
          </c:extLst>
        </c:ser>
        <c:ser>
          <c:idx val="3"/>
          <c:order val="3"/>
          <c:tx>
            <c:strRef>
              <c:f>'COBRANZA 2018'!$E$5</c:f>
              <c:strCache>
                <c:ptCount val="1"/>
                <c:pt idx="0">
                  <c:v>D.P.E.</c:v>
                </c:pt>
              </c:strCache>
            </c:strRef>
          </c:tx>
          <c:invertIfNegative val="0"/>
          <c:cat>
            <c:numRef>
              <c:f>'COBRANZA 2018'!$A$6:$A$17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'COBRANZA 2018'!$E$6:$E$17</c:f>
              <c:numCache>
                <c:formatCode>_("$"* #,##0.00_);_("$"* \(#,##0.00\);_("$"* "-"??_);_(@_)</c:formatCode>
                <c:ptCount val="12"/>
                <c:pt idx="0">
                  <c:v>284823.53999999998</c:v>
                </c:pt>
                <c:pt idx="1">
                  <c:v>281254.52</c:v>
                </c:pt>
                <c:pt idx="2">
                  <c:v>283000.56</c:v>
                </c:pt>
                <c:pt idx="3">
                  <c:v>282920</c:v>
                </c:pt>
                <c:pt idx="4">
                  <c:v>287657.56</c:v>
                </c:pt>
                <c:pt idx="5">
                  <c:v>288319.14</c:v>
                </c:pt>
                <c:pt idx="6">
                  <c:v>297199.52</c:v>
                </c:pt>
                <c:pt idx="7">
                  <c:v>303880.09999999998</c:v>
                </c:pt>
                <c:pt idx="8">
                  <c:v>312030.68</c:v>
                </c:pt>
                <c:pt idx="9">
                  <c:v>299445.21999999997</c:v>
                </c:pt>
                <c:pt idx="10">
                  <c:v>182320.51</c:v>
                </c:pt>
                <c:pt idx="11">
                  <c:v>53676.72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4-4FCA-A83B-5C504F173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624464"/>
        <c:axId val="1425613584"/>
      </c:barChart>
      <c:dateAx>
        <c:axId val="14256244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1358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2561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$$-80A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2562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87447108603662"/>
          <c:y val="0.41587301587302422"/>
          <c:w val="0.13552689201142729"/>
          <c:h val="0.22170267178141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.1811023622047245" l="0.98425196850393659" r="0.39370078740157488" t="0.59055118110232485" header="0.39370078740157488" footer="0.39370078740157488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19</xdr:row>
      <xdr:rowOff>95250</xdr:rowOff>
    </xdr:from>
    <xdr:to>
      <xdr:col>5</xdr:col>
      <xdr:colOff>1257300</xdr:colOff>
      <xdr:row>37</xdr:row>
      <xdr:rowOff>152400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AB1F11F9-0CB4-40DF-98B5-11491D1602FF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83991F83-E184-43E7-9EC7-73BB59BB9188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42BC4A6D-8E20-4DEB-83BB-CE44D1A5E677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1419D7DA-8906-4CFC-B9BF-47E1BD2687A1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1F50FB1B-E22A-49ED-ACBD-0D408DA375DC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0FEF5359-8FB4-4876-B0FB-46D7C97EDD6E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20</xdr:row>
      <xdr:rowOff>47625</xdr:rowOff>
    </xdr:from>
    <xdr:to>
      <xdr:col>5</xdr:col>
      <xdr:colOff>942974</xdr:colOff>
      <xdr:row>39</xdr:row>
      <xdr:rowOff>76200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AB1F11F9-0CB4-40DF-98B5-11491D1602FF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83991F83-E184-43E7-9EC7-73BB59BB9188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42BC4A6D-8E20-4DEB-83BB-CE44D1A5E677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0.02348</cdr:x>
      <cdr:y>0.02885</cdr:y>
    </cdr:from>
    <cdr:to>
      <cdr:x>0.23849</cdr:x>
      <cdr:y>0.12446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DE4ABD9B-A08C-4E81-9186-FB7C9FE1943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1925" y="85725"/>
          <a:ext cx="1482731" cy="284134"/>
        </a:xfrm>
        <a:prstGeom xmlns:a="http://schemas.openxmlformats.org/drawingml/2006/main" prst="rect">
          <a:avLst/>
        </a:prstGeom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1419D7DA-8906-4CFC-B9BF-47E1BD2687A1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1F50FB1B-E22A-49ED-ACBD-0D408DA375DC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0FEF5359-8FB4-4876-B0FB-46D7C97EDD6E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20</xdr:row>
      <xdr:rowOff>47625</xdr:rowOff>
    </xdr:from>
    <xdr:to>
      <xdr:col>5</xdr:col>
      <xdr:colOff>942974</xdr:colOff>
      <xdr:row>39</xdr:row>
      <xdr:rowOff>76200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40656EF0-DDE5-4B7B-8FAE-ACE47DCEEDF5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5A155EFE-1B61-49A0-B46A-0432AF44BA3D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A2E153A5-2B3D-41E5-99B9-9B083BED6F08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91A3BE01-7B60-42F0-A251-FCB87F4B8411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0BAC7E14-0BF8-488E-ABFD-B4068459C00E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64CE4041-CF1F-4D9A-AD46-E46F15C96E38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20</xdr:row>
      <xdr:rowOff>47625</xdr:rowOff>
    </xdr:from>
    <xdr:to>
      <xdr:col>5</xdr:col>
      <xdr:colOff>942974</xdr:colOff>
      <xdr:row>39</xdr:row>
      <xdr:rowOff>76200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69BC95C7-AFD8-4C39-87AC-AA39FD46A85D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DF2C3619-D868-452B-B1B3-3AEBB742316A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FB7B6AD7-7CCE-4C89-B213-324E7244085F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A6558A1B-C706-45CC-9A0A-0B8593CA93B4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F4CFBBB6-4E74-4C99-8EA6-3C1C7B9A2898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09C33B8D-2E74-4178-BB1E-8C830B02B884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22</xdr:row>
      <xdr:rowOff>28575</xdr:rowOff>
    </xdr:from>
    <xdr:to>
      <xdr:col>8</xdr:col>
      <xdr:colOff>304800</xdr:colOff>
      <xdr:row>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0.02883</cdr:x>
      <cdr:y>0.06156</cdr:y>
    </cdr:from>
    <cdr:to>
      <cdr:x>0.15772</cdr:x>
      <cdr:y>0.1326</cdr:y>
    </cdr:to>
    <cdr:pic>
      <cdr:nvPicPr>
        <cdr:cNvPr id="2" name="1 Imagen">
          <a:extLst xmlns:a="http://schemas.openxmlformats.org/drawingml/2006/main">
            <a:ext uri="{FF2B5EF4-FFF2-40B4-BE49-F238E27FC236}">
              <a16:creationId xmlns:a16="http://schemas.microsoft.com/office/drawing/2014/main" id="{AA91DAD5-FCDD-4D6F-BC27-DFBE38E87296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1460" y="289560"/>
          <a:ext cx="1124026" cy="334121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AB1F11F9-0CB4-40DF-98B5-11491D1602FF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0</xdr:rowOff>
    </xdr:from>
    <xdr:to>
      <xdr:col>6</xdr:col>
      <xdr:colOff>619125</xdr:colOff>
      <xdr:row>40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18</xdr:row>
      <xdr:rowOff>142875</xdr:rowOff>
    </xdr:from>
    <xdr:to>
      <xdr:col>7</xdr:col>
      <xdr:colOff>552450</xdr:colOff>
      <xdr:row>46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0.02555</cdr:x>
      <cdr:y>0.04329</cdr:y>
    </cdr:from>
    <cdr:to>
      <cdr:x>0.23358</cdr:x>
      <cdr:y>0.17517</cdr:y>
    </cdr:to>
    <cdr:pic>
      <cdr:nvPicPr>
        <cdr:cNvPr id="4" name="1 Imagen">
          <a:extLst xmlns:a="http://schemas.openxmlformats.org/drawingml/2006/main">
            <a:ext uri="{FF2B5EF4-FFF2-40B4-BE49-F238E27FC236}">
              <a16:creationId xmlns:a16="http://schemas.microsoft.com/office/drawing/2014/main" id="{1FC0B31F-8A17-464A-A69C-B2F802CB5798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00025" y="190500"/>
          <a:ext cx="1628775" cy="5803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83991F83-E184-43E7-9EC7-73BB59BB9188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42BC4A6D-8E20-4DEB-83BB-CE44D1A5E677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0.02901</cdr:x>
      <cdr:y>0.03205</cdr:y>
    </cdr:from>
    <cdr:to>
      <cdr:x>0.27486</cdr:x>
      <cdr:y>0.15385</cdr:y>
    </cdr:to>
    <cdr:pic>
      <cdr:nvPicPr>
        <cdr:cNvPr id="3" name="2 Imagen">
          <a:extLst xmlns:a="http://schemas.openxmlformats.org/drawingml/2006/main">
            <a:ext uri="{FF2B5EF4-FFF2-40B4-BE49-F238E27FC236}">
              <a16:creationId xmlns:a16="http://schemas.microsoft.com/office/drawing/2014/main" id="{1419D7DA-8906-4CFC-B9BF-47E1BD2687A1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00025" y="95250"/>
          <a:ext cx="1695450" cy="361950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0.00737</cdr:x>
      <cdr:y>0.01709</cdr:y>
    </cdr:from>
    <cdr:to>
      <cdr:x>0.22238</cdr:x>
      <cdr:y>0.1127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DE4ABD9B-A08C-4E81-9186-FB7C9FE1943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1"/>
          <a:ext cx="1482725" cy="284122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4</xdr:col>
      <xdr:colOff>1209675</xdr:colOff>
      <xdr:row>38</xdr:row>
      <xdr:rowOff>104775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20</xdr:row>
      <xdr:rowOff>47625</xdr:rowOff>
    </xdr:from>
    <xdr:to>
      <xdr:col>5</xdr:col>
      <xdr:colOff>942974</xdr:colOff>
      <xdr:row>39</xdr:row>
      <xdr:rowOff>76200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20</xdr:row>
      <xdr:rowOff>47625</xdr:rowOff>
    </xdr:from>
    <xdr:to>
      <xdr:col>5</xdr:col>
      <xdr:colOff>1209675</xdr:colOff>
      <xdr:row>38</xdr:row>
      <xdr:rowOff>104775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GRAFICAS\GRAFICAS%20POR%20A&#209;O%20CALENDARIO\CONCENTRADO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GRAFICAS\GRAFICAS%20POR%20A&#209;O%20CALENDARIO\COMPARATIVO%20POR%20A&#209;O%20CALENDA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GRAFICAS\GRAFICAS%20POR%20A&#209;O%20DE%20GOBIERNO\GRAFICAS%202o%20A&#209;O%20GOB.%20JMC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GRAFICAS\GRAFICAS%20POR%20A&#209;O%20DE%20GOBIERNO\COMPARATIVO%20POR%20A&#209;OS%20DE%20GOBIERN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ANZA"/>
      <sheetName val="RENDIMIENTOS"/>
      <sheetName val="P.HIP"/>
      <sheetName val="PCP"/>
      <sheetName val="PP"/>
      <sheetName val="PENSIONES PAGADAS"/>
      <sheetName val="BONO A LA PERMANENCIA"/>
      <sheetName val="DEV.FONDO"/>
      <sheetName val="DEV.DESCTOS INDEB."/>
      <sheetName val="PATRIMONIO Y RESULTADOS"/>
      <sheetName val="Hoja1"/>
    </sheetNames>
    <sheetDataSet>
      <sheetData sheetId="0">
        <row r="5">
          <cell r="B5" t="str">
            <v>BUROCRATAS</v>
          </cell>
          <cell r="C5" t="str">
            <v>MAESTROS</v>
          </cell>
          <cell r="D5" t="str">
            <v>TELESECUNDARIAS</v>
          </cell>
          <cell r="E5" t="str">
            <v>D.P.E.</v>
          </cell>
        </row>
        <row r="6">
          <cell r="A6">
            <v>43101</v>
          </cell>
          <cell r="B6">
            <v>165052845.73091435</v>
          </cell>
          <cell r="C6">
            <v>21084527.98</v>
          </cell>
          <cell r="D6">
            <v>5871823.6799999997</v>
          </cell>
          <cell r="E6">
            <v>284823.53999999998</v>
          </cell>
        </row>
        <row r="7">
          <cell r="A7">
            <v>43132</v>
          </cell>
          <cell r="B7">
            <v>21709820.171100002</v>
          </cell>
          <cell r="C7">
            <v>89651.44</v>
          </cell>
          <cell r="D7">
            <v>3307528.52</v>
          </cell>
          <cell r="E7">
            <v>281254.52</v>
          </cell>
        </row>
        <row r="8">
          <cell r="A8">
            <v>43160</v>
          </cell>
          <cell r="B8">
            <v>133737054.21025716</v>
          </cell>
          <cell r="C8">
            <v>38015346.670000002</v>
          </cell>
          <cell r="D8">
            <v>3227708.1100000003</v>
          </cell>
          <cell r="E8">
            <v>283000.56</v>
          </cell>
        </row>
        <row r="9">
          <cell r="A9">
            <v>43191</v>
          </cell>
          <cell r="B9">
            <v>102303881.52380002</v>
          </cell>
          <cell r="C9">
            <v>18856702.715999998</v>
          </cell>
          <cell r="D9">
            <v>3408893.96</v>
          </cell>
          <cell r="E9">
            <v>282920</v>
          </cell>
        </row>
        <row r="10">
          <cell r="A10">
            <v>43221</v>
          </cell>
          <cell r="B10">
            <v>75907597.148900017</v>
          </cell>
          <cell r="C10">
            <v>19264240.236000001</v>
          </cell>
          <cell r="D10">
            <v>3563479.4400000004</v>
          </cell>
          <cell r="E10">
            <v>287657.56</v>
          </cell>
        </row>
        <row r="11">
          <cell r="A11">
            <v>43252</v>
          </cell>
          <cell r="B11">
            <v>67041771.918457128</v>
          </cell>
          <cell r="C11">
            <v>19468708.119999997</v>
          </cell>
          <cell r="D11">
            <v>3482673.37</v>
          </cell>
          <cell r="E11">
            <v>288319.14</v>
          </cell>
        </row>
        <row r="12">
          <cell r="A12">
            <v>43282</v>
          </cell>
          <cell r="B12">
            <v>75700108.008971423</v>
          </cell>
          <cell r="C12">
            <v>21646537.329999998</v>
          </cell>
          <cell r="D12">
            <v>5072800.33</v>
          </cell>
          <cell r="E12">
            <v>297199.52</v>
          </cell>
        </row>
        <row r="13">
          <cell r="A13">
            <v>43313</v>
          </cell>
        </row>
        <row r="14">
          <cell r="A14">
            <v>43344</v>
          </cell>
        </row>
        <row r="15">
          <cell r="A15">
            <v>43374</v>
          </cell>
        </row>
        <row r="16">
          <cell r="A16">
            <v>43405</v>
          </cell>
        </row>
        <row r="17">
          <cell r="A17">
            <v>43435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ANZA"/>
      <sheetName val="GRAFICA COBRANZA"/>
      <sheetName val="RENDIMIENTOS"/>
      <sheetName val="GRAFICA RENDIMIENTOS"/>
      <sheetName val="P.H."/>
      <sheetName val="GRAFICA PH"/>
      <sheetName val="PCP"/>
      <sheetName val="GRAFICA PCP"/>
      <sheetName val="PP"/>
      <sheetName val="GRAFICA PP"/>
      <sheetName val="PENSIONES"/>
      <sheetName val="GRAFICA PENSIONES"/>
      <sheetName val="UTILIDAD"/>
      <sheetName val="PATRIMONIO"/>
      <sheetName val="CREDENCIALES"/>
    </sheetNames>
    <sheetDataSet>
      <sheetData sheetId="0">
        <row r="17">
          <cell r="B17">
            <v>132582494.94999993</v>
          </cell>
          <cell r="C17">
            <v>61151061.090000004</v>
          </cell>
          <cell r="D17">
            <v>61307977.360000007</v>
          </cell>
        </row>
        <row r="33">
          <cell r="B33">
            <v>299450777.77000004</v>
          </cell>
          <cell r="C33">
            <v>144304192.16999999</v>
          </cell>
          <cell r="D33">
            <v>149808045.83999997</v>
          </cell>
        </row>
        <row r="49">
          <cell r="B49">
            <v>317229270.92000002</v>
          </cell>
          <cell r="C49">
            <v>134343566.48000002</v>
          </cell>
          <cell r="D49">
            <v>88167149.349999994</v>
          </cell>
        </row>
        <row r="65">
          <cell r="B65">
            <v>334677922.93999994</v>
          </cell>
          <cell r="C65">
            <v>137584319.70999998</v>
          </cell>
          <cell r="D65">
            <v>129139337.316</v>
          </cell>
        </row>
        <row r="82">
          <cell r="B82">
            <v>386547385.48000002</v>
          </cell>
          <cell r="C82">
            <v>137425500.41</v>
          </cell>
          <cell r="D82">
            <v>101809080.97999999</v>
          </cell>
          <cell r="E82">
            <v>1822056.8299999998</v>
          </cell>
        </row>
        <row r="270">
          <cell r="B270">
            <v>1317148424.959945</v>
          </cell>
          <cell r="C270">
            <v>470729012.403</v>
          </cell>
          <cell r="D270">
            <v>317966153.5</v>
          </cell>
          <cell r="E270">
            <v>4251362.6900000004</v>
          </cell>
        </row>
      </sheetData>
      <sheetData sheetId="1">
        <row r="2">
          <cell r="B2" t="str">
            <v>BUROCRATAS</v>
          </cell>
          <cell r="C2" t="str">
            <v>MAESTROS</v>
          </cell>
          <cell r="D2" t="str">
            <v>TELESECUNDARIAS</v>
          </cell>
          <cell r="E2" t="str">
            <v>DIRECCION DE PENSIONES</v>
          </cell>
          <cell r="F2" t="str">
            <v>TOTAL</v>
          </cell>
        </row>
        <row r="3">
          <cell r="A3">
            <v>2003</v>
          </cell>
          <cell r="B3">
            <v>132.58249494999993</v>
          </cell>
          <cell r="C3">
            <v>61.151061090000006</v>
          </cell>
          <cell r="D3">
            <v>61.30797736000001</v>
          </cell>
          <cell r="E3">
            <v>0</v>
          </cell>
          <cell r="F3">
            <v>255.04153339999993</v>
          </cell>
        </row>
        <row r="4">
          <cell r="A4">
            <v>2004</v>
          </cell>
          <cell r="B4">
            <v>299.45077777000006</v>
          </cell>
          <cell r="C4">
            <v>144.30419216999999</v>
          </cell>
          <cell r="D4">
            <v>149.80804583999998</v>
          </cell>
          <cell r="E4">
            <v>0</v>
          </cell>
          <cell r="F4">
            <v>593.56301578</v>
          </cell>
        </row>
        <row r="5">
          <cell r="A5">
            <v>2005</v>
          </cell>
          <cell r="B5">
            <v>317.22927092000003</v>
          </cell>
          <cell r="C5">
            <v>134.34356648000002</v>
          </cell>
          <cell r="D5">
            <v>88.167149349999988</v>
          </cell>
          <cell r="E5">
            <v>0</v>
          </cell>
          <cell r="F5">
            <v>539.73998675000007</v>
          </cell>
        </row>
        <row r="6">
          <cell r="A6">
            <v>2006</v>
          </cell>
          <cell r="B6">
            <v>334.67792293999992</v>
          </cell>
          <cell r="C6">
            <v>137.58431970999999</v>
          </cell>
          <cell r="D6">
            <v>129.139337316</v>
          </cell>
          <cell r="E6">
            <v>0</v>
          </cell>
          <cell r="F6">
            <v>601.40157996599987</v>
          </cell>
        </row>
        <row r="7">
          <cell r="A7">
            <v>2007</v>
          </cell>
          <cell r="B7">
            <v>386.54738548</v>
          </cell>
          <cell r="C7">
            <v>137.42550040999998</v>
          </cell>
          <cell r="D7">
            <v>101.80908097999999</v>
          </cell>
          <cell r="E7">
            <v>1.8220568299999997</v>
          </cell>
          <cell r="F7">
            <v>627.60402369999997</v>
          </cell>
        </row>
        <row r="8">
          <cell r="A8">
            <v>2008</v>
          </cell>
          <cell r="B8">
            <v>513.06845389449995</v>
          </cell>
          <cell r="C8">
            <v>192.62705352000006</v>
          </cell>
          <cell r="D8">
            <v>168.16544868400001</v>
          </cell>
          <cell r="E8">
            <v>1.1072436699999999</v>
          </cell>
          <cell r="F8">
            <v>874.96819976850009</v>
          </cell>
        </row>
        <row r="9">
          <cell r="A9">
            <v>2009</v>
          </cell>
          <cell r="B9">
            <v>484.31114398733337</v>
          </cell>
          <cell r="C9">
            <v>151.42536974000001</v>
          </cell>
          <cell r="D9">
            <v>71.128948509999987</v>
          </cell>
          <cell r="E9">
            <v>0.24087533599999997</v>
          </cell>
          <cell r="F9">
            <v>707.10633757333346</v>
          </cell>
        </row>
        <row r="10">
          <cell r="A10">
            <v>2010</v>
          </cell>
          <cell r="B10">
            <v>661.01933909175034</v>
          </cell>
          <cell r="C10">
            <v>293.16465204299999</v>
          </cell>
          <cell r="D10">
            <v>82.939767360000005</v>
          </cell>
          <cell r="E10">
            <v>5.4490557299999995</v>
          </cell>
          <cell r="F10">
            <v>1042.5728142247503</v>
          </cell>
        </row>
        <row r="11">
          <cell r="A11">
            <v>2011</v>
          </cell>
          <cell r="B11">
            <v>782.45784444266667</v>
          </cell>
          <cell r="C11">
            <v>265.79069044400001</v>
          </cell>
          <cell r="D11">
            <v>219.44883305999997</v>
          </cell>
          <cell r="E11">
            <v>4.7530878740000002</v>
          </cell>
          <cell r="F11">
            <v>1272.4504558206665</v>
          </cell>
        </row>
        <row r="12">
          <cell r="A12">
            <v>2012</v>
          </cell>
          <cell r="B12">
            <v>665.57725335500004</v>
          </cell>
          <cell r="C12">
            <v>326.79451366000001</v>
          </cell>
          <cell r="D12">
            <v>112.70659980048001</v>
          </cell>
          <cell r="E12">
            <v>4.9522934100000002</v>
          </cell>
          <cell r="F12">
            <v>1110.03066022548</v>
          </cell>
        </row>
        <row r="13">
          <cell r="A13">
            <v>2013</v>
          </cell>
          <cell r="B13">
            <v>991.88155111642857</v>
          </cell>
          <cell r="C13">
            <v>389.47321590500002</v>
          </cell>
          <cell r="D13">
            <v>113.09764742703996</v>
          </cell>
          <cell r="E13">
            <v>5.9936003899999992</v>
          </cell>
          <cell r="F13">
            <v>1500.4460148384685</v>
          </cell>
        </row>
        <row r="14">
          <cell r="A14">
            <v>2014</v>
          </cell>
          <cell r="B14">
            <v>861.58140120539474</v>
          </cell>
          <cell r="C14">
            <v>377.43372799266717</v>
          </cell>
          <cell r="D14">
            <v>282.77862226639996</v>
          </cell>
          <cell r="E14">
            <v>3.1990509699999996</v>
          </cell>
          <cell r="F14">
            <v>1524.9928024344617</v>
          </cell>
        </row>
        <row r="15">
          <cell r="A15">
            <v>2015</v>
          </cell>
          <cell r="B15">
            <v>1067.7553818390229</v>
          </cell>
          <cell r="C15">
            <v>395.26552561900007</v>
          </cell>
          <cell r="D15">
            <v>417.08841197336</v>
          </cell>
          <cell r="E15">
            <v>4.6992250199999992</v>
          </cell>
          <cell r="F15">
            <v>1884.8085444513831</v>
          </cell>
        </row>
        <row r="16">
          <cell r="A16">
            <v>2016</v>
          </cell>
          <cell r="B16">
            <v>1152.32</v>
          </cell>
          <cell r="C16">
            <v>506.82</v>
          </cell>
          <cell r="D16">
            <v>105.86</v>
          </cell>
          <cell r="E16">
            <v>4.82</v>
          </cell>
          <cell r="F16">
            <v>1769.8199999999997</v>
          </cell>
        </row>
        <row r="17">
          <cell r="A17">
            <v>2017</v>
          </cell>
          <cell r="B17">
            <v>1317.148424959945</v>
          </cell>
          <cell r="C17">
            <v>470.72901240300001</v>
          </cell>
          <cell r="D17">
            <v>317.96615350000002</v>
          </cell>
          <cell r="E17">
            <v>4.2513626900000006</v>
          </cell>
          <cell r="F17">
            <v>2110.0949535529453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ANZA"/>
      <sheetName val="RENDIMIENTOS"/>
      <sheetName val="P.HIP"/>
      <sheetName val="PCP"/>
      <sheetName val="PENSIONES PAGADAS"/>
      <sheetName val="PP"/>
      <sheetName val="DEV.FONDO"/>
      <sheetName val="DEV.DESCTOS INDEB."/>
      <sheetName val="PATRIMONIO Y RESULTADOS"/>
    </sheetNames>
    <sheetDataSet>
      <sheetData sheetId="0">
        <row r="4">
          <cell r="I4" t="str">
            <v>BUROCRATAS</v>
          </cell>
          <cell r="J4" t="str">
            <v>MAESTROS</v>
          </cell>
          <cell r="K4" t="str">
            <v>TELESECUNDARIAS</v>
          </cell>
        </row>
        <row r="5">
          <cell r="H5">
            <v>42644</v>
          </cell>
          <cell r="I5">
            <v>101955483.90000005</v>
          </cell>
          <cell r="J5">
            <v>50091612.441000007</v>
          </cell>
          <cell r="K5">
            <v>3349802.88</v>
          </cell>
        </row>
        <row r="6">
          <cell r="H6">
            <v>42675</v>
          </cell>
          <cell r="I6">
            <v>303914526.02757144</v>
          </cell>
          <cell r="J6">
            <v>158535994.40955949</v>
          </cell>
          <cell r="K6">
            <v>3432240.89</v>
          </cell>
        </row>
        <row r="7">
          <cell r="H7">
            <v>42705</v>
          </cell>
          <cell r="I7">
            <v>138845787.94307142</v>
          </cell>
          <cell r="J7">
            <v>59600092.57</v>
          </cell>
          <cell r="K7">
            <v>45333986.560000002</v>
          </cell>
        </row>
        <row r="8">
          <cell r="H8">
            <v>42736</v>
          </cell>
          <cell r="I8">
            <v>26117527.588499993</v>
          </cell>
          <cell r="J8">
            <v>355501.1</v>
          </cell>
          <cell r="K8">
            <v>3429445.11</v>
          </cell>
        </row>
        <row r="9">
          <cell r="H9">
            <v>42767</v>
          </cell>
          <cell r="I9">
            <v>55625580.345714279</v>
          </cell>
          <cell r="J9">
            <v>6510967.1200000001</v>
          </cell>
          <cell r="K9">
            <v>3277788.38</v>
          </cell>
        </row>
        <row r="10">
          <cell r="H10">
            <v>42795</v>
          </cell>
          <cell r="I10">
            <v>81755813.942571431</v>
          </cell>
          <cell r="J10">
            <v>4567676.03</v>
          </cell>
          <cell r="K10">
            <v>3407916.1100000003</v>
          </cell>
        </row>
        <row r="11">
          <cell r="H11">
            <v>42826</v>
          </cell>
          <cell r="I11">
            <v>168097135.58571428</v>
          </cell>
          <cell r="J11">
            <v>30459658.770000003</v>
          </cell>
          <cell r="K11">
            <v>2980804.9</v>
          </cell>
        </row>
        <row r="12">
          <cell r="H12">
            <v>42856</v>
          </cell>
          <cell r="I12">
            <v>100204615.21371429</v>
          </cell>
          <cell r="J12">
            <v>62602507.200000003</v>
          </cell>
          <cell r="K12">
            <v>53769988.869999997</v>
          </cell>
        </row>
        <row r="13">
          <cell r="H13">
            <v>42887</v>
          </cell>
          <cell r="I13">
            <v>104359309.5589</v>
          </cell>
          <cell r="J13">
            <v>4942931.34</v>
          </cell>
          <cell r="K13">
            <v>3426733.4499999997</v>
          </cell>
        </row>
        <row r="14">
          <cell r="H14">
            <v>42917</v>
          </cell>
          <cell r="I14">
            <v>84217210.718450233</v>
          </cell>
          <cell r="J14">
            <v>72297380.956999987</v>
          </cell>
          <cell r="K14">
            <v>55028270.920000002</v>
          </cell>
        </row>
        <row r="15">
          <cell r="H15">
            <v>42948</v>
          </cell>
          <cell r="I15">
            <v>140147977.24582076</v>
          </cell>
          <cell r="J15">
            <v>50255276.719999991</v>
          </cell>
          <cell r="K15">
            <v>1657799.32</v>
          </cell>
        </row>
        <row r="16">
          <cell r="H16">
            <v>42979</v>
          </cell>
          <cell r="I16">
            <v>124929142.3754455</v>
          </cell>
          <cell r="J16">
            <v>18250249.149</v>
          </cell>
          <cell r="K16">
            <v>3291058.99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ANZA"/>
      <sheetName val="GRAFICA COBRANZA"/>
      <sheetName val="RENDIMIENTOS"/>
      <sheetName val="GRAFICA RENDIMIENTOS"/>
      <sheetName val="P.H."/>
      <sheetName val="GRAFICA PH"/>
      <sheetName val="PCP"/>
      <sheetName val="GRAFICA PCP"/>
      <sheetName val="PP"/>
      <sheetName val="GRAFICA PP"/>
      <sheetName val="PREJUB."/>
      <sheetName val="GRAFICA PREJUB"/>
      <sheetName val="PENSIONES"/>
      <sheetName val="GRAFICA PENSIONES"/>
      <sheetName val="PATRIMONIO"/>
      <sheetName val="COMPARATIVO RESULTADOS"/>
      <sheetName val="HOJA COMPARATIVA"/>
    </sheetNames>
    <sheetDataSet>
      <sheetData sheetId="0">
        <row r="17">
          <cell r="B17">
            <v>158162981.40999994</v>
          </cell>
          <cell r="C17">
            <v>73919479.779999986</v>
          </cell>
          <cell r="D17">
            <v>41327867.450000003</v>
          </cell>
        </row>
        <row r="33">
          <cell r="B33">
            <v>275651160.86000001</v>
          </cell>
          <cell r="C33">
            <v>141664231.69</v>
          </cell>
          <cell r="D33">
            <v>155722125.55000001</v>
          </cell>
        </row>
        <row r="49">
          <cell r="B49">
            <v>304952093.42999995</v>
          </cell>
          <cell r="C49">
            <v>130010619.59</v>
          </cell>
          <cell r="D49">
            <v>86908530.309999987</v>
          </cell>
        </row>
        <row r="65">
          <cell r="B65">
            <v>310884410.38999999</v>
          </cell>
          <cell r="C65">
            <v>112126476.38</v>
          </cell>
          <cell r="D65">
            <v>128247993.206</v>
          </cell>
        </row>
        <row r="98">
          <cell r="B98">
            <v>480095751.99333334</v>
          </cell>
          <cell r="C98">
            <v>175923090.31000006</v>
          </cell>
          <cell r="D98">
            <v>97175097.049999997</v>
          </cell>
          <cell r="E98">
            <v>864603.3899999999</v>
          </cell>
        </row>
        <row r="114">
          <cell r="B114">
            <v>544205579.73516667</v>
          </cell>
          <cell r="C114">
            <v>180209765.31999999</v>
          </cell>
          <cell r="D114">
            <v>153647899.34400001</v>
          </cell>
          <cell r="E114">
            <v>4119935.0659999996</v>
          </cell>
        </row>
        <row r="132">
          <cell r="B132">
            <v>557673888.54225039</v>
          </cell>
          <cell r="C132">
            <v>261306456.52000004</v>
          </cell>
          <cell r="D132">
            <v>60180997.609999999</v>
          </cell>
          <cell r="E132">
            <v>4942553.9799999995</v>
          </cell>
        </row>
        <row r="147">
          <cell r="B147">
            <v>700172000.25383341</v>
          </cell>
          <cell r="C147">
            <v>246286555.93400005</v>
          </cell>
          <cell r="D147">
            <v>224640302.61000001</v>
          </cell>
          <cell r="E147">
            <v>5102680.2639999986</v>
          </cell>
        </row>
        <row r="181">
          <cell r="B181">
            <v>963693792.3885715</v>
          </cell>
          <cell r="C181">
            <v>414905031.52500004</v>
          </cell>
          <cell r="D181">
            <v>20008492.474400003</v>
          </cell>
          <cell r="E181">
            <v>6165867.7600000007</v>
          </cell>
        </row>
        <row r="200">
          <cell r="B200">
            <v>869271625.22325194</v>
          </cell>
          <cell r="C200">
            <v>347482349.24266714</v>
          </cell>
          <cell r="D200">
            <v>284154679.81199986</v>
          </cell>
          <cell r="E200">
            <v>4357335.37</v>
          </cell>
        </row>
        <row r="250">
          <cell r="B250">
            <v>808122035.96514273</v>
          </cell>
          <cell r="C250">
            <v>281247919.47499996</v>
          </cell>
          <cell r="D250">
            <v>64982686.649999999</v>
          </cell>
          <cell r="E250">
            <v>4890845.7000000011</v>
          </cell>
        </row>
        <row r="268">
          <cell r="B268">
            <v>1425784420.8154738</v>
          </cell>
          <cell r="C268">
            <v>518469847.80655932</v>
          </cell>
          <cell r="D268">
            <v>182385836.38</v>
          </cell>
          <cell r="E268">
            <v>4385689.63</v>
          </cell>
        </row>
      </sheetData>
      <sheetData sheetId="1">
        <row r="2">
          <cell r="B2" t="str">
            <v>BUROCRATAS</v>
          </cell>
          <cell r="C2" t="str">
            <v>MAESTROS</v>
          </cell>
          <cell r="D2" t="str">
            <v>TELESECUNDARIAS</v>
          </cell>
          <cell r="F2" t="str">
            <v>TOTAL</v>
          </cell>
        </row>
        <row r="3">
          <cell r="A3" t="str">
            <v>6 FSN</v>
          </cell>
          <cell r="B3">
            <v>158.16298140999993</v>
          </cell>
          <cell r="C3">
            <v>73.919479779999989</v>
          </cell>
          <cell r="D3">
            <v>41.327867450000006</v>
          </cell>
          <cell r="E3">
            <v>0</v>
          </cell>
          <cell r="F3">
            <v>273.41032863999993</v>
          </cell>
        </row>
        <row r="4">
          <cell r="A4" t="str">
            <v>1 MSF</v>
          </cell>
          <cell r="B4">
            <v>275.65116086</v>
          </cell>
          <cell r="C4">
            <v>141.66423169000001</v>
          </cell>
          <cell r="D4">
            <v>155.72212555000002</v>
          </cell>
          <cell r="E4">
            <v>0</v>
          </cell>
          <cell r="F4">
            <v>573.03751810000006</v>
          </cell>
        </row>
        <row r="5">
          <cell r="A5" t="str">
            <v>2 MSF</v>
          </cell>
          <cell r="B5">
            <v>304.95209342999993</v>
          </cell>
          <cell r="C5">
            <v>130.01061959</v>
          </cell>
          <cell r="D5">
            <v>86.908530309999989</v>
          </cell>
          <cell r="E5">
            <v>0</v>
          </cell>
          <cell r="F5">
            <v>521.87124332999986</v>
          </cell>
        </row>
        <row r="6">
          <cell r="A6" t="str">
            <v>3 MSF</v>
          </cell>
          <cell r="B6">
            <v>310.88441038999997</v>
          </cell>
          <cell r="C6">
            <v>112.12647638</v>
          </cell>
          <cell r="D6">
            <v>128.24799320599999</v>
          </cell>
          <cell r="E6">
            <v>0</v>
          </cell>
          <cell r="F6">
            <v>551.25887997599989</v>
          </cell>
        </row>
        <row r="7">
          <cell r="A7" t="str">
            <v>4 MSF</v>
          </cell>
          <cell r="B7">
            <v>400.32</v>
          </cell>
          <cell r="C7">
            <v>152.84</v>
          </cell>
          <cell r="D7">
            <v>93.08</v>
          </cell>
          <cell r="E7">
            <v>1.71</v>
          </cell>
          <cell r="F7">
            <v>647.95000000000005</v>
          </cell>
        </row>
        <row r="8">
          <cell r="A8" t="str">
            <v>5 MSF</v>
          </cell>
          <cell r="B8">
            <v>480.09575199333335</v>
          </cell>
          <cell r="C8">
            <v>175.92309031000005</v>
          </cell>
          <cell r="D8">
            <v>97.175097049999991</v>
          </cell>
          <cell r="E8">
            <v>0.86460338999999986</v>
          </cell>
          <cell r="F8">
            <v>754.05854274333331</v>
          </cell>
        </row>
        <row r="9">
          <cell r="A9" t="str">
            <v>6 MSF</v>
          </cell>
          <cell r="B9">
            <v>544.20557973516668</v>
          </cell>
          <cell r="C9">
            <v>180.20976532</v>
          </cell>
          <cell r="D9">
            <v>153.64789934400002</v>
          </cell>
          <cell r="E9">
            <v>4.119935066</v>
          </cell>
          <cell r="F9">
            <v>882.18317946516675</v>
          </cell>
        </row>
        <row r="10">
          <cell r="A10" t="str">
            <v>1 FTF</v>
          </cell>
          <cell r="B10">
            <v>557.67388854225044</v>
          </cell>
          <cell r="C10">
            <v>261.30645652000004</v>
          </cell>
          <cell r="D10">
            <v>60.180997609999999</v>
          </cell>
          <cell r="E10">
            <v>4.9425539799999996</v>
          </cell>
          <cell r="F10">
            <v>884.10389665225046</v>
          </cell>
        </row>
        <row r="11">
          <cell r="A11" t="str">
            <v>2 FTF</v>
          </cell>
          <cell r="B11">
            <v>700.1720002538334</v>
          </cell>
          <cell r="C11">
            <v>246.28655593400003</v>
          </cell>
          <cell r="D11">
            <v>224.64030261000002</v>
          </cell>
          <cell r="E11">
            <v>0.51026787331963785</v>
          </cell>
          <cell r="F11">
            <v>1171.609126671153</v>
          </cell>
        </row>
        <row r="12">
          <cell r="A12" t="str">
            <v>3 FTF</v>
          </cell>
          <cell r="B12">
            <v>685.87552314666675</v>
          </cell>
          <cell r="C12">
            <v>295.20799410300003</v>
          </cell>
          <cell r="D12">
            <v>143.69119911048</v>
          </cell>
          <cell r="E12">
            <v>4.7602161200000017</v>
          </cell>
          <cell r="F12">
            <v>1129.5349324801468</v>
          </cell>
        </row>
        <row r="13">
          <cell r="A13" t="str">
            <v>4 FTF</v>
          </cell>
          <cell r="B13">
            <v>963.69379238857152</v>
          </cell>
          <cell r="C13">
            <v>414.90503152500003</v>
          </cell>
          <cell r="D13">
            <v>20.008492474400004</v>
          </cell>
          <cell r="E13">
            <v>6.1658677600000011</v>
          </cell>
          <cell r="F13">
            <v>1404.7731841479717</v>
          </cell>
        </row>
        <row r="14">
          <cell r="A14" t="str">
            <v>5 FTF</v>
          </cell>
          <cell r="B14">
            <v>869.27162522325193</v>
          </cell>
          <cell r="C14">
            <v>347.48234924266711</v>
          </cell>
          <cell r="D14">
            <v>284.15467981199987</v>
          </cell>
          <cell r="E14">
            <v>4.3573353700000004</v>
          </cell>
          <cell r="F14">
            <v>1505.265989647919</v>
          </cell>
        </row>
        <row r="15">
          <cell r="A15" t="str">
            <v>6 FTF</v>
          </cell>
          <cell r="B15">
            <v>1087.2350880883087</v>
          </cell>
          <cell r="C15">
            <v>445.88915009900006</v>
          </cell>
          <cell r="D15">
            <v>497.56762509039999</v>
          </cell>
          <cell r="E15">
            <v>4.5467941000000005</v>
          </cell>
          <cell r="F15">
            <v>2035.2386573777087</v>
          </cell>
        </row>
        <row r="16">
          <cell r="A16" t="str">
            <v>1 JMCL</v>
          </cell>
          <cell r="B16">
            <v>808.12203596514269</v>
          </cell>
          <cell r="C16">
            <v>281.24791947499995</v>
          </cell>
          <cell r="D16">
            <v>64.982686650000005</v>
          </cell>
          <cell r="E16">
            <v>4.8908457000000007</v>
          </cell>
          <cell r="F16">
            <v>1159.2434877901426</v>
          </cell>
        </row>
        <row r="17">
          <cell r="A17" t="str">
            <v>2 JMCL</v>
          </cell>
          <cell r="B17">
            <v>1425.7844208154738</v>
          </cell>
          <cell r="C17">
            <v>518.4698478065593</v>
          </cell>
          <cell r="D17">
            <v>182.38583638</v>
          </cell>
          <cell r="E17">
            <v>4.3856896299999999</v>
          </cell>
          <cell r="F17">
            <v>2131.025794632033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3"/>
  <sheetViews>
    <sheetView tabSelected="1" workbookViewId="0">
      <selection activeCell="G18" sqref="G18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9" x14ac:dyDescent="0.2">
      <c r="A1" s="34" t="s">
        <v>8</v>
      </c>
      <c r="B1" s="35"/>
      <c r="C1" s="35"/>
      <c r="D1" s="35"/>
      <c r="E1" s="35"/>
      <c r="F1" s="36"/>
    </row>
    <row r="2" spans="1:9" ht="13.5" thickBot="1" x14ac:dyDescent="0.25">
      <c r="A2" s="37" t="s">
        <v>34</v>
      </c>
      <c r="B2" s="38"/>
      <c r="C2" s="38"/>
      <c r="D2" s="38"/>
      <c r="E2" s="38"/>
      <c r="F2" s="39"/>
    </row>
    <row r="3" spans="1:9" ht="13.5" thickBot="1" x14ac:dyDescent="0.25"/>
    <row r="4" spans="1:9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9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9" ht="13.5" thickTop="1" x14ac:dyDescent="0.2">
      <c r="A6" s="4">
        <v>44927</v>
      </c>
      <c r="B6" s="9">
        <v>57261803.649357133</v>
      </c>
      <c r="C6" s="9">
        <v>10551.66</v>
      </c>
      <c r="D6" s="9">
        <v>42458421.390000001</v>
      </c>
      <c r="E6" s="9">
        <v>0</v>
      </c>
      <c r="F6" s="9">
        <f t="shared" ref="F6:F17" si="0">SUM(B6:E6)</f>
        <v>99730776.699357122</v>
      </c>
    </row>
    <row r="7" spans="1:9" x14ac:dyDescent="0.2">
      <c r="A7" s="11">
        <v>44958</v>
      </c>
      <c r="B7" s="9"/>
      <c r="C7" s="2"/>
      <c r="D7" s="2"/>
      <c r="E7" s="2"/>
      <c r="F7" s="9">
        <f t="shared" si="0"/>
        <v>0</v>
      </c>
    </row>
    <row r="8" spans="1:9" x14ac:dyDescent="0.2">
      <c r="A8" s="11">
        <v>44986</v>
      </c>
      <c r="B8" s="2"/>
      <c r="C8" s="2"/>
      <c r="D8" s="2"/>
      <c r="E8" s="2"/>
      <c r="F8" s="9">
        <f t="shared" si="0"/>
        <v>0</v>
      </c>
    </row>
    <row r="9" spans="1:9" x14ac:dyDescent="0.2">
      <c r="A9" s="4">
        <v>45017</v>
      </c>
      <c r="B9" s="2"/>
      <c r="C9" s="2"/>
      <c r="D9" s="2"/>
      <c r="E9" s="2"/>
      <c r="F9" s="9">
        <f t="shared" si="0"/>
        <v>0</v>
      </c>
    </row>
    <row r="10" spans="1:9" x14ac:dyDescent="0.2">
      <c r="A10" s="11">
        <v>45047</v>
      </c>
      <c r="B10" s="2"/>
      <c r="C10" s="2"/>
      <c r="D10" s="2"/>
      <c r="E10" s="2"/>
      <c r="F10" s="9">
        <f t="shared" si="0"/>
        <v>0</v>
      </c>
    </row>
    <row r="11" spans="1:9" x14ac:dyDescent="0.2">
      <c r="A11" s="11">
        <v>45078</v>
      </c>
      <c r="B11" s="2"/>
      <c r="C11" s="2"/>
      <c r="D11" s="2"/>
      <c r="E11" s="2"/>
      <c r="F11" s="9">
        <f t="shared" si="0"/>
        <v>0</v>
      </c>
    </row>
    <row r="12" spans="1:9" x14ac:dyDescent="0.2">
      <c r="A12" s="4">
        <v>45108</v>
      </c>
      <c r="B12" s="2"/>
      <c r="C12" s="2"/>
      <c r="D12" s="2"/>
      <c r="E12" s="2"/>
      <c r="F12" s="9">
        <f t="shared" si="0"/>
        <v>0</v>
      </c>
    </row>
    <row r="13" spans="1:9" x14ac:dyDescent="0.2">
      <c r="A13" s="11">
        <v>45139</v>
      </c>
      <c r="B13" s="2"/>
      <c r="C13" s="2"/>
      <c r="D13" s="2"/>
      <c r="E13" s="2"/>
      <c r="F13" s="9">
        <f t="shared" si="0"/>
        <v>0</v>
      </c>
      <c r="I13" s="33"/>
    </row>
    <row r="14" spans="1:9" x14ac:dyDescent="0.2">
      <c r="A14" s="11">
        <v>45170</v>
      </c>
      <c r="B14" s="2"/>
      <c r="C14" s="2"/>
      <c r="D14" s="2"/>
      <c r="E14" s="2"/>
      <c r="F14" s="9">
        <f t="shared" si="0"/>
        <v>0</v>
      </c>
    </row>
    <row r="15" spans="1:9" x14ac:dyDescent="0.2">
      <c r="A15" s="4">
        <v>45200</v>
      </c>
      <c r="B15" s="2"/>
      <c r="C15" s="2"/>
      <c r="D15" s="2"/>
      <c r="E15" s="2"/>
      <c r="F15" s="9">
        <f t="shared" si="0"/>
        <v>0</v>
      </c>
    </row>
    <row r="16" spans="1:9" x14ac:dyDescent="0.2">
      <c r="A16" s="11">
        <v>45231</v>
      </c>
      <c r="B16" s="2"/>
      <c r="C16" s="2"/>
      <c r="D16" s="2"/>
      <c r="E16" s="2"/>
      <c r="F16" s="9">
        <f t="shared" si="0"/>
        <v>0</v>
      </c>
    </row>
    <row r="17" spans="1:7" ht="13.5" thickBot="1" x14ac:dyDescent="0.25">
      <c r="A17" s="11">
        <v>45261</v>
      </c>
      <c r="B17" s="2"/>
      <c r="C17" s="2"/>
      <c r="D17" s="2"/>
      <c r="E17" s="2"/>
      <c r="F17" s="9">
        <f t="shared" si="0"/>
        <v>0</v>
      </c>
    </row>
    <row r="18" spans="1:7" ht="14.25" thickTop="1" thickBot="1" x14ac:dyDescent="0.25">
      <c r="A18" s="3" t="s">
        <v>5</v>
      </c>
      <c r="B18" s="5">
        <f>SUM(B6:B17)</f>
        <v>57261803.649357133</v>
      </c>
      <c r="C18" s="5">
        <f>SUM(C6:C17)</f>
        <v>10551.66</v>
      </c>
      <c r="D18" s="5">
        <f>SUM(D6:D17)</f>
        <v>42458421.390000001</v>
      </c>
      <c r="E18" s="5">
        <f>SUM(E6:E17)</f>
        <v>0</v>
      </c>
      <c r="F18" s="5">
        <f>SUM(F6:F17)</f>
        <v>99730776.699357122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A1:F1"/>
    <mergeCell ref="A2:F2"/>
    <mergeCell ref="B4:F4"/>
  </mergeCells>
  <pageMargins left="0.70866141732283472" right="0.70866141732283472" top="0.74803149606299213" bottom="0.74803149606299213" header="0.31496062992125984" footer="0.31496062992125984"/>
  <pageSetup paperSize="163" scale="8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F17"/>
  <sheetViews>
    <sheetView topLeftCell="A19" workbookViewId="0">
      <selection sqref="A1:XFD1048576"/>
    </sheetView>
  </sheetViews>
  <sheetFormatPr baseColWidth="10" defaultRowHeight="12.75" x14ac:dyDescent="0.2"/>
  <cols>
    <col min="1" max="1" width="13" bestFit="1" customWidth="1"/>
    <col min="2" max="3" width="15.85546875" bestFit="1" customWidth="1"/>
    <col min="4" max="4" width="19" bestFit="1" customWidth="1"/>
    <col min="5" max="5" width="19" customWidth="1"/>
    <col min="6" max="6" width="15.85546875" bestFit="1" customWidth="1"/>
    <col min="257" max="257" width="13" bestFit="1" customWidth="1"/>
    <col min="258" max="259" width="15.85546875" bestFit="1" customWidth="1"/>
    <col min="260" max="260" width="19" bestFit="1" customWidth="1"/>
    <col min="261" max="261" width="19" customWidth="1"/>
    <col min="262" max="262" width="15.85546875" bestFit="1" customWidth="1"/>
    <col min="513" max="513" width="13" bestFit="1" customWidth="1"/>
    <col min="514" max="515" width="15.85546875" bestFit="1" customWidth="1"/>
    <col min="516" max="516" width="19" bestFit="1" customWidth="1"/>
    <col min="517" max="517" width="19" customWidth="1"/>
    <col min="518" max="518" width="15.85546875" bestFit="1" customWidth="1"/>
    <col min="769" max="769" width="13" bestFit="1" customWidth="1"/>
    <col min="770" max="771" width="15.85546875" bestFit="1" customWidth="1"/>
    <col min="772" max="772" width="19" bestFit="1" customWidth="1"/>
    <col min="773" max="773" width="19" customWidth="1"/>
    <col min="774" max="774" width="15.85546875" bestFit="1" customWidth="1"/>
    <col min="1025" max="1025" width="13" bestFit="1" customWidth="1"/>
    <col min="1026" max="1027" width="15.85546875" bestFit="1" customWidth="1"/>
    <col min="1028" max="1028" width="19" bestFit="1" customWidth="1"/>
    <col min="1029" max="1029" width="19" customWidth="1"/>
    <col min="1030" max="1030" width="15.85546875" bestFit="1" customWidth="1"/>
    <col min="1281" max="1281" width="13" bestFit="1" customWidth="1"/>
    <col min="1282" max="1283" width="15.85546875" bestFit="1" customWidth="1"/>
    <col min="1284" max="1284" width="19" bestFit="1" customWidth="1"/>
    <col min="1285" max="1285" width="19" customWidth="1"/>
    <col min="1286" max="1286" width="15.85546875" bestFit="1" customWidth="1"/>
    <col min="1537" max="1537" width="13" bestFit="1" customWidth="1"/>
    <col min="1538" max="1539" width="15.85546875" bestFit="1" customWidth="1"/>
    <col min="1540" max="1540" width="19" bestFit="1" customWidth="1"/>
    <col min="1541" max="1541" width="19" customWidth="1"/>
    <col min="1542" max="1542" width="15.85546875" bestFit="1" customWidth="1"/>
    <col min="1793" max="1793" width="13" bestFit="1" customWidth="1"/>
    <col min="1794" max="1795" width="15.85546875" bestFit="1" customWidth="1"/>
    <col min="1796" max="1796" width="19" bestFit="1" customWidth="1"/>
    <col min="1797" max="1797" width="19" customWidth="1"/>
    <col min="1798" max="1798" width="15.85546875" bestFit="1" customWidth="1"/>
    <col min="2049" max="2049" width="13" bestFit="1" customWidth="1"/>
    <col min="2050" max="2051" width="15.85546875" bestFit="1" customWidth="1"/>
    <col min="2052" max="2052" width="19" bestFit="1" customWidth="1"/>
    <col min="2053" max="2053" width="19" customWidth="1"/>
    <col min="2054" max="2054" width="15.85546875" bestFit="1" customWidth="1"/>
    <col min="2305" max="2305" width="13" bestFit="1" customWidth="1"/>
    <col min="2306" max="2307" width="15.85546875" bestFit="1" customWidth="1"/>
    <col min="2308" max="2308" width="19" bestFit="1" customWidth="1"/>
    <col min="2309" max="2309" width="19" customWidth="1"/>
    <col min="2310" max="2310" width="15.85546875" bestFit="1" customWidth="1"/>
    <col min="2561" max="2561" width="13" bestFit="1" customWidth="1"/>
    <col min="2562" max="2563" width="15.85546875" bestFit="1" customWidth="1"/>
    <col min="2564" max="2564" width="19" bestFit="1" customWidth="1"/>
    <col min="2565" max="2565" width="19" customWidth="1"/>
    <col min="2566" max="2566" width="15.85546875" bestFit="1" customWidth="1"/>
    <col min="2817" max="2817" width="13" bestFit="1" customWidth="1"/>
    <col min="2818" max="2819" width="15.85546875" bestFit="1" customWidth="1"/>
    <col min="2820" max="2820" width="19" bestFit="1" customWidth="1"/>
    <col min="2821" max="2821" width="19" customWidth="1"/>
    <col min="2822" max="2822" width="15.85546875" bestFit="1" customWidth="1"/>
    <col min="3073" max="3073" width="13" bestFit="1" customWidth="1"/>
    <col min="3074" max="3075" width="15.85546875" bestFit="1" customWidth="1"/>
    <col min="3076" max="3076" width="19" bestFit="1" customWidth="1"/>
    <col min="3077" max="3077" width="19" customWidth="1"/>
    <col min="3078" max="3078" width="15.85546875" bestFit="1" customWidth="1"/>
    <col min="3329" max="3329" width="13" bestFit="1" customWidth="1"/>
    <col min="3330" max="3331" width="15.85546875" bestFit="1" customWidth="1"/>
    <col min="3332" max="3332" width="19" bestFit="1" customWidth="1"/>
    <col min="3333" max="3333" width="19" customWidth="1"/>
    <col min="3334" max="3334" width="15.85546875" bestFit="1" customWidth="1"/>
    <col min="3585" max="3585" width="13" bestFit="1" customWidth="1"/>
    <col min="3586" max="3587" width="15.85546875" bestFit="1" customWidth="1"/>
    <col min="3588" max="3588" width="19" bestFit="1" customWidth="1"/>
    <col min="3589" max="3589" width="19" customWidth="1"/>
    <col min="3590" max="3590" width="15.85546875" bestFit="1" customWidth="1"/>
    <col min="3841" max="3841" width="13" bestFit="1" customWidth="1"/>
    <col min="3842" max="3843" width="15.85546875" bestFit="1" customWidth="1"/>
    <col min="3844" max="3844" width="19" bestFit="1" customWidth="1"/>
    <col min="3845" max="3845" width="19" customWidth="1"/>
    <col min="3846" max="3846" width="15.85546875" bestFit="1" customWidth="1"/>
    <col min="4097" max="4097" width="13" bestFit="1" customWidth="1"/>
    <col min="4098" max="4099" width="15.85546875" bestFit="1" customWidth="1"/>
    <col min="4100" max="4100" width="19" bestFit="1" customWidth="1"/>
    <col min="4101" max="4101" width="19" customWidth="1"/>
    <col min="4102" max="4102" width="15.85546875" bestFit="1" customWidth="1"/>
    <col min="4353" max="4353" width="13" bestFit="1" customWidth="1"/>
    <col min="4354" max="4355" width="15.85546875" bestFit="1" customWidth="1"/>
    <col min="4356" max="4356" width="19" bestFit="1" customWidth="1"/>
    <col min="4357" max="4357" width="19" customWidth="1"/>
    <col min="4358" max="4358" width="15.85546875" bestFit="1" customWidth="1"/>
    <col min="4609" max="4609" width="13" bestFit="1" customWidth="1"/>
    <col min="4610" max="4611" width="15.85546875" bestFit="1" customWidth="1"/>
    <col min="4612" max="4612" width="19" bestFit="1" customWidth="1"/>
    <col min="4613" max="4613" width="19" customWidth="1"/>
    <col min="4614" max="4614" width="15.85546875" bestFit="1" customWidth="1"/>
    <col min="4865" max="4865" width="13" bestFit="1" customWidth="1"/>
    <col min="4866" max="4867" width="15.85546875" bestFit="1" customWidth="1"/>
    <col min="4868" max="4868" width="19" bestFit="1" customWidth="1"/>
    <col min="4869" max="4869" width="19" customWidth="1"/>
    <col min="4870" max="4870" width="15.85546875" bestFit="1" customWidth="1"/>
    <col min="5121" max="5121" width="13" bestFit="1" customWidth="1"/>
    <col min="5122" max="5123" width="15.85546875" bestFit="1" customWidth="1"/>
    <col min="5124" max="5124" width="19" bestFit="1" customWidth="1"/>
    <col min="5125" max="5125" width="19" customWidth="1"/>
    <col min="5126" max="5126" width="15.85546875" bestFit="1" customWidth="1"/>
    <col min="5377" max="5377" width="13" bestFit="1" customWidth="1"/>
    <col min="5378" max="5379" width="15.85546875" bestFit="1" customWidth="1"/>
    <col min="5380" max="5380" width="19" bestFit="1" customWidth="1"/>
    <col min="5381" max="5381" width="19" customWidth="1"/>
    <col min="5382" max="5382" width="15.85546875" bestFit="1" customWidth="1"/>
    <col min="5633" max="5633" width="13" bestFit="1" customWidth="1"/>
    <col min="5634" max="5635" width="15.85546875" bestFit="1" customWidth="1"/>
    <col min="5636" max="5636" width="19" bestFit="1" customWidth="1"/>
    <col min="5637" max="5637" width="19" customWidth="1"/>
    <col min="5638" max="5638" width="15.85546875" bestFit="1" customWidth="1"/>
    <col min="5889" max="5889" width="13" bestFit="1" customWidth="1"/>
    <col min="5890" max="5891" width="15.85546875" bestFit="1" customWidth="1"/>
    <col min="5892" max="5892" width="19" bestFit="1" customWidth="1"/>
    <col min="5893" max="5893" width="19" customWidth="1"/>
    <col min="5894" max="5894" width="15.85546875" bestFit="1" customWidth="1"/>
    <col min="6145" max="6145" width="13" bestFit="1" customWidth="1"/>
    <col min="6146" max="6147" width="15.85546875" bestFit="1" customWidth="1"/>
    <col min="6148" max="6148" width="19" bestFit="1" customWidth="1"/>
    <col min="6149" max="6149" width="19" customWidth="1"/>
    <col min="6150" max="6150" width="15.85546875" bestFit="1" customWidth="1"/>
    <col min="6401" max="6401" width="13" bestFit="1" customWidth="1"/>
    <col min="6402" max="6403" width="15.85546875" bestFit="1" customWidth="1"/>
    <col min="6404" max="6404" width="19" bestFit="1" customWidth="1"/>
    <col min="6405" max="6405" width="19" customWidth="1"/>
    <col min="6406" max="6406" width="15.85546875" bestFit="1" customWidth="1"/>
    <col min="6657" max="6657" width="13" bestFit="1" customWidth="1"/>
    <col min="6658" max="6659" width="15.85546875" bestFit="1" customWidth="1"/>
    <col min="6660" max="6660" width="19" bestFit="1" customWidth="1"/>
    <col min="6661" max="6661" width="19" customWidth="1"/>
    <col min="6662" max="6662" width="15.85546875" bestFit="1" customWidth="1"/>
    <col min="6913" max="6913" width="13" bestFit="1" customWidth="1"/>
    <col min="6914" max="6915" width="15.85546875" bestFit="1" customWidth="1"/>
    <col min="6916" max="6916" width="19" bestFit="1" customWidth="1"/>
    <col min="6917" max="6917" width="19" customWidth="1"/>
    <col min="6918" max="6918" width="15.85546875" bestFit="1" customWidth="1"/>
    <col min="7169" max="7169" width="13" bestFit="1" customWidth="1"/>
    <col min="7170" max="7171" width="15.85546875" bestFit="1" customWidth="1"/>
    <col min="7172" max="7172" width="19" bestFit="1" customWidth="1"/>
    <col min="7173" max="7173" width="19" customWidth="1"/>
    <col min="7174" max="7174" width="15.85546875" bestFit="1" customWidth="1"/>
    <col min="7425" max="7425" width="13" bestFit="1" customWidth="1"/>
    <col min="7426" max="7427" width="15.85546875" bestFit="1" customWidth="1"/>
    <col min="7428" max="7428" width="19" bestFit="1" customWidth="1"/>
    <col min="7429" max="7429" width="19" customWidth="1"/>
    <col min="7430" max="7430" width="15.85546875" bestFit="1" customWidth="1"/>
    <col min="7681" max="7681" width="13" bestFit="1" customWidth="1"/>
    <col min="7682" max="7683" width="15.85546875" bestFit="1" customWidth="1"/>
    <col min="7684" max="7684" width="19" bestFit="1" customWidth="1"/>
    <col min="7685" max="7685" width="19" customWidth="1"/>
    <col min="7686" max="7686" width="15.85546875" bestFit="1" customWidth="1"/>
    <col min="7937" max="7937" width="13" bestFit="1" customWidth="1"/>
    <col min="7938" max="7939" width="15.85546875" bestFit="1" customWidth="1"/>
    <col min="7940" max="7940" width="19" bestFit="1" customWidth="1"/>
    <col min="7941" max="7941" width="19" customWidth="1"/>
    <col min="7942" max="7942" width="15.85546875" bestFit="1" customWidth="1"/>
    <col min="8193" max="8193" width="13" bestFit="1" customWidth="1"/>
    <col min="8194" max="8195" width="15.85546875" bestFit="1" customWidth="1"/>
    <col min="8196" max="8196" width="19" bestFit="1" customWidth="1"/>
    <col min="8197" max="8197" width="19" customWidth="1"/>
    <col min="8198" max="8198" width="15.85546875" bestFit="1" customWidth="1"/>
    <col min="8449" max="8449" width="13" bestFit="1" customWidth="1"/>
    <col min="8450" max="8451" width="15.85546875" bestFit="1" customWidth="1"/>
    <col min="8452" max="8452" width="19" bestFit="1" customWidth="1"/>
    <col min="8453" max="8453" width="19" customWidth="1"/>
    <col min="8454" max="8454" width="15.85546875" bestFit="1" customWidth="1"/>
    <col min="8705" max="8705" width="13" bestFit="1" customWidth="1"/>
    <col min="8706" max="8707" width="15.85546875" bestFit="1" customWidth="1"/>
    <col min="8708" max="8708" width="19" bestFit="1" customWidth="1"/>
    <col min="8709" max="8709" width="19" customWidth="1"/>
    <col min="8710" max="8710" width="15.85546875" bestFit="1" customWidth="1"/>
    <col min="8961" max="8961" width="13" bestFit="1" customWidth="1"/>
    <col min="8962" max="8963" width="15.85546875" bestFit="1" customWidth="1"/>
    <col min="8964" max="8964" width="19" bestFit="1" customWidth="1"/>
    <col min="8965" max="8965" width="19" customWidth="1"/>
    <col min="8966" max="8966" width="15.85546875" bestFit="1" customWidth="1"/>
    <col min="9217" max="9217" width="13" bestFit="1" customWidth="1"/>
    <col min="9218" max="9219" width="15.85546875" bestFit="1" customWidth="1"/>
    <col min="9220" max="9220" width="19" bestFit="1" customWidth="1"/>
    <col min="9221" max="9221" width="19" customWidth="1"/>
    <col min="9222" max="9222" width="15.85546875" bestFit="1" customWidth="1"/>
    <col min="9473" max="9473" width="13" bestFit="1" customWidth="1"/>
    <col min="9474" max="9475" width="15.85546875" bestFit="1" customWidth="1"/>
    <col min="9476" max="9476" width="19" bestFit="1" customWidth="1"/>
    <col min="9477" max="9477" width="19" customWidth="1"/>
    <col min="9478" max="9478" width="15.85546875" bestFit="1" customWidth="1"/>
    <col min="9729" max="9729" width="13" bestFit="1" customWidth="1"/>
    <col min="9730" max="9731" width="15.85546875" bestFit="1" customWidth="1"/>
    <col min="9732" max="9732" width="19" bestFit="1" customWidth="1"/>
    <col min="9733" max="9733" width="19" customWidth="1"/>
    <col min="9734" max="9734" width="15.85546875" bestFit="1" customWidth="1"/>
    <col min="9985" max="9985" width="13" bestFit="1" customWidth="1"/>
    <col min="9986" max="9987" width="15.85546875" bestFit="1" customWidth="1"/>
    <col min="9988" max="9988" width="19" bestFit="1" customWidth="1"/>
    <col min="9989" max="9989" width="19" customWidth="1"/>
    <col min="9990" max="9990" width="15.85546875" bestFit="1" customWidth="1"/>
    <col min="10241" max="10241" width="13" bestFit="1" customWidth="1"/>
    <col min="10242" max="10243" width="15.85546875" bestFit="1" customWidth="1"/>
    <col min="10244" max="10244" width="19" bestFit="1" customWidth="1"/>
    <col min="10245" max="10245" width="19" customWidth="1"/>
    <col min="10246" max="10246" width="15.85546875" bestFit="1" customWidth="1"/>
    <col min="10497" max="10497" width="13" bestFit="1" customWidth="1"/>
    <col min="10498" max="10499" width="15.85546875" bestFit="1" customWidth="1"/>
    <col min="10500" max="10500" width="19" bestFit="1" customWidth="1"/>
    <col min="10501" max="10501" width="19" customWidth="1"/>
    <col min="10502" max="10502" width="15.85546875" bestFit="1" customWidth="1"/>
    <col min="10753" max="10753" width="13" bestFit="1" customWidth="1"/>
    <col min="10754" max="10755" width="15.85546875" bestFit="1" customWidth="1"/>
    <col min="10756" max="10756" width="19" bestFit="1" customWidth="1"/>
    <col min="10757" max="10757" width="19" customWidth="1"/>
    <col min="10758" max="10758" width="15.85546875" bestFit="1" customWidth="1"/>
    <col min="11009" max="11009" width="13" bestFit="1" customWidth="1"/>
    <col min="11010" max="11011" width="15.85546875" bestFit="1" customWidth="1"/>
    <col min="11012" max="11012" width="19" bestFit="1" customWidth="1"/>
    <col min="11013" max="11013" width="19" customWidth="1"/>
    <col min="11014" max="11014" width="15.85546875" bestFit="1" customWidth="1"/>
    <col min="11265" max="11265" width="13" bestFit="1" customWidth="1"/>
    <col min="11266" max="11267" width="15.85546875" bestFit="1" customWidth="1"/>
    <col min="11268" max="11268" width="19" bestFit="1" customWidth="1"/>
    <col min="11269" max="11269" width="19" customWidth="1"/>
    <col min="11270" max="11270" width="15.85546875" bestFit="1" customWidth="1"/>
    <col min="11521" max="11521" width="13" bestFit="1" customWidth="1"/>
    <col min="11522" max="11523" width="15.85546875" bestFit="1" customWidth="1"/>
    <col min="11524" max="11524" width="19" bestFit="1" customWidth="1"/>
    <col min="11525" max="11525" width="19" customWidth="1"/>
    <col min="11526" max="11526" width="15.85546875" bestFit="1" customWidth="1"/>
    <col min="11777" max="11777" width="13" bestFit="1" customWidth="1"/>
    <col min="11778" max="11779" width="15.85546875" bestFit="1" customWidth="1"/>
    <col min="11780" max="11780" width="19" bestFit="1" customWidth="1"/>
    <col min="11781" max="11781" width="19" customWidth="1"/>
    <col min="11782" max="11782" width="15.85546875" bestFit="1" customWidth="1"/>
    <col min="12033" max="12033" width="13" bestFit="1" customWidth="1"/>
    <col min="12034" max="12035" width="15.85546875" bestFit="1" customWidth="1"/>
    <col min="12036" max="12036" width="19" bestFit="1" customWidth="1"/>
    <col min="12037" max="12037" width="19" customWidth="1"/>
    <col min="12038" max="12038" width="15.85546875" bestFit="1" customWidth="1"/>
    <col min="12289" max="12289" width="13" bestFit="1" customWidth="1"/>
    <col min="12290" max="12291" width="15.85546875" bestFit="1" customWidth="1"/>
    <col min="12292" max="12292" width="19" bestFit="1" customWidth="1"/>
    <col min="12293" max="12293" width="19" customWidth="1"/>
    <col min="12294" max="12294" width="15.85546875" bestFit="1" customWidth="1"/>
    <col min="12545" max="12545" width="13" bestFit="1" customWidth="1"/>
    <col min="12546" max="12547" width="15.85546875" bestFit="1" customWidth="1"/>
    <col min="12548" max="12548" width="19" bestFit="1" customWidth="1"/>
    <col min="12549" max="12549" width="19" customWidth="1"/>
    <col min="12550" max="12550" width="15.85546875" bestFit="1" customWidth="1"/>
    <col min="12801" max="12801" width="13" bestFit="1" customWidth="1"/>
    <col min="12802" max="12803" width="15.85546875" bestFit="1" customWidth="1"/>
    <col min="12804" max="12804" width="19" bestFit="1" customWidth="1"/>
    <col min="12805" max="12805" width="19" customWidth="1"/>
    <col min="12806" max="12806" width="15.85546875" bestFit="1" customWidth="1"/>
    <col min="13057" max="13057" width="13" bestFit="1" customWidth="1"/>
    <col min="13058" max="13059" width="15.85546875" bestFit="1" customWidth="1"/>
    <col min="13060" max="13060" width="19" bestFit="1" customWidth="1"/>
    <col min="13061" max="13061" width="19" customWidth="1"/>
    <col min="13062" max="13062" width="15.85546875" bestFit="1" customWidth="1"/>
    <col min="13313" max="13313" width="13" bestFit="1" customWidth="1"/>
    <col min="13314" max="13315" width="15.85546875" bestFit="1" customWidth="1"/>
    <col min="13316" max="13316" width="19" bestFit="1" customWidth="1"/>
    <col min="13317" max="13317" width="19" customWidth="1"/>
    <col min="13318" max="13318" width="15.85546875" bestFit="1" customWidth="1"/>
    <col min="13569" max="13569" width="13" bestFit="1" customWidth="1"/>
    <col min="13570" max="13571" width="15.85546875" bestFit="1" customWidth="1"/>
    <col min="13572" max="13572" width="19" bestFit="1" customWidth="1"/>
    <col min="13573" max="13573" width="19" customWidth="1"/>
    <col min="13574" max="13574" width="15.85546875" bestFit="1" customWidth="1"/>
    <col min="13825" max="13825" width="13" bestFit="1" customWidth="1"/>
    <col min="13826" max="13827" width="15.85546875" bestFit="1" customWidth="1"/>
    <col min="13828" max="13828" width="19" bestFit="1" customWidth="1"/>
    <col min="13829" max="13829" width="19" customWidth="1"/>
    <col min="13830" max="13830" width="15.85546875" bestFit="1" customWidth="1"/>
    <col min="14081" max="14081" width="13" bestFit="1" customWidth="1"/>
    <col min="14082" max="14083" width="15.85546875" bestFit="1" customWidth="1"/>
    <col min="14084" max="14084" width="19" bestFit="1" customWidth="1"/>
    <col min="14085" max="14085" width="19" customWidth="1"/>
    <col min="14086" max="14086" width="15.85546875" bestFit="1" customWidth="1"/>
    <col min="14337" max="14337" width="13" bestFit="1" customWidth="1"/>
    <col min="14338" max="14339" width="15.85546875" bestFit="1" customWidth="1"/>
    <col min="14340" max="14340" width="19" bestFit="1" customWidth="1"/>
    <col min="14341" max="14341" width="19" customWidth="1"/>
    <col min="14342" max="14342" width="15.85546875" bestFit="1" customWidth="1"/>
    <col min="14593" max="14593" width="13" bestFit="1" customWidth="1"/>
    <col min="14594" max="14595" width="15.85546875" bestFit="1" customWidth="1"/>
    <col min="14596" max="14596" width="19" bestFit="1" customWidth="1"/>
    <col min="14597" max="14597" width="19" customWidth="1"/>
    <col min="14598" max="14598" width="15.85546875" bestFit="1" customWidth="1"/>
    <col min="14849" max="14849" width="13" bestFit="1" customWidth="1"/>
    <col min="14850" max="14851" width="15.85546875" bestFit="1" customWidth="1"/>
    <col min="14852" max="14852" width="19" bestFit="1" customWidth="1"/>
    <col min="14853" max="14853" width="19" customWidth="1"/>
    <col min="14854" max="14854" width="15.85546875" bestFit="1" customWidth="1"/>
    <col min="15105" max="15105" width="13" bestFit="1" customWidth="1"/>
    <col min="15106" max="15107" width="15.85546875" bestFit="1" customWidth="1"/>
    <col min="15108" max="15108" width="19" bestFit="1" customWidth="1"/>
    <col min="15109" max="15109" width="19" customWidth="1"/>
    <col min="15110" max="15110" width="15.85546875" bestFit="1" customWidth="1"/>
    <col min="15361" max="15361" width="13" bestFit="1" customWidth="1"/>
    <col min="15362" max="15363" width="15.85546875" bestFit="1" customWidth="1"/>
    <col min="15364" max="15364" width="19" bestFit="1" customWidth="1"/>
    <col min="15365" max="15365" width="19" customWidth="1"/>
    <col min="15366" max="15366" width="15.85546875" bestFit="1" customWidth="1"/>
    <col min="15617" max="15617" width="13" bestFit="1" customWidth="1"/>
    <col min="15618" max="15619" width="15.85546875" bestFit="1" customWidth="1"/>
    <col min="15620" max="15620" width="19" bestFit="1" customWidth="1"/>
    <col min="15621" max="15621" width="19" customWidth="1"/>
    <col min="15622" max="15622" width="15.85546875" bestFit="1" customWidth="1"/>
    <col min="15873" max="15873" width="13" bestFit="1" customWidth="1"/>
    <col min="15874" max="15875" width="15.85546875" bestFit="1" customWidth="1"/>
    <col min="15876" max="15876" width="19" bestFit="1" customWidth="1"/>
    <col min="15877" max="15877" width="19" customWidth="1"/>
    <col min="15878" max="15878" width="15.85546875" bestFit="1" customWidth="1"/>
    <col min="16129" max="16129" width="13" bestFit="1" customWidth="1"/>
    <col min="16130" max="16131" width="15.85546875" bestFit="1" customWidth="1"/>
    <col min="16132" max="16132" width="19" bestFit="1" customWidth="1"/>
    <col min="16133" max="16133" width="19" customWidth="1"/>
    <col min="16134" max="16134" width="15.85546875" bestFit="1" customWidth="1"/>
  </cols>
  <sheetData>
    <row r="2" spans="1:6" s="17" customFormat="1" ht="25.5" x14ac:dyDescent="0.2">
      <c r="A2" s="16" t="s">
        <v>11</v>
      </c>
      <c r="B2" s="16" t="s">
        <v>3</v>
      </c>
      <c r="C2" s="16" t="s">
        <v>2</v>
      </c>
      <c r="D2" s="16" t="s">
        <v>4</v>
      </c>
      <c r="E2" s="16" t="s">
        <v>12</v>
      </c>
      <c r="F2" s="16" t="s">
        <v>5</v>
      </c>
    </row>
    <row r="3" spans="1:6" x14ac:dyDescent="0.2">
      <c r="A3" s="18" t="s">
        <v>13</v>
      </c>
      <c r="B3" s="19">
        <f>[4]COBRANZA!B17/1000000</f>
        <v>158.16298140999993</v>
      </c>
      <c r="C3" s="19">
        <f>[4]COBRANZA!C17/1000000</f>
        <v>73.919479779999989</v>
      </c>
      <c r="D3" s="19">
        <f>[4]COBRANZA!D17/1000000</f>
        <v>41.327867450000006</v>
      </c>
      <c r="E3" s="19">
        <v>0</v>
      </c>
      <c r="F3" s="19">
        <f t="shared" ref="F3:F11" si="0">SUM(B3:E3)</f>
        <v>273.41032863999993</v>
      </c>
    </row>
    <row r="4" spans="1:6" x14ac:dyDescent="0.2">
      <c r="A4" s="20" t="s">
        <v>14</v>
      </c>
      <c r="B4" s="21">
        <f>[4]COBRANZA!B33/1000000</f>
        <v>275.65116086</v>
      </c>
      <c r="C4" s="21">
        <f>[4]COBRANZA!C33/1000000</f>
        <v>141.66423169000001</v>
      </c>
      <c r="D4" s="21">
        <f>[4]COBRANZA!D33/1000000</f>
        <v>155.72212555000002</v>
      </c>
      <c r="E4" s="21">
        <v>0</v>
      </c>
      <c r="F4" s="21">
        <f t="shared" si="0"/>
        <v>573.03751810000006</v>
      </c>
    </row>
    <row r="5" spans="1:6" x14ac:dyDescent="0.2">
      <c r="A5" s="20" t="s">
        <v>15</v>
      </c>
      <c r="B5" s="21">
        <f>[4]COBRANZA!B49/1000000</f>
        <v>304.95209342999993</v>
      </c>
      <c r="C5" s="21">
        <f>[4]COBRANZA!C49/1000000</f>
        <v>130.01061959</v>
      </c>
      <c r="D5" s="21">
        <f>[4]COBRANZA!D49/1000000</f>
        <v>86.908530309999989</v>
      </c>
      <c r="E5" s="21">
        <v>0</v>
      </c>
      <c r="F5" s="21">
        <f t="shared" si="0"/>
        <v>521.87124332999986</v>
      </c>
    </row>
    <row r="6" spans="1:6" x14ac:dyDescent="0.2">
      <c r="A6" s="20" t="s">
        <v>16</v>
      </c>
      <c r="B6" s="21">
        <f>[4]COBRANZA!B65/1000000</f>
        <v>310.88441038999997</v>
      </c>
      <c r="C6" s="21">
        <f>[4]COBRANZA!C65/1000000</f>
        <v>112.12647638</v>
      </c>
      <c r="D6" s="21">
        <f>[4]COBRANZA!D65/1000000</f>
        <v>128.24799320599999</v>
      </c>
      <c r="E6" s="21">
        <v>0</v>
      </c>
      <c r="F6" s="21">
        <f t="shared" si="0"/>
        <v>551.25887997599989</v>
      </c>
    </row>
    <row r="7" spans="1:6" x14ac:dyDescent="0.2">
      <c r="A7" s="20" t="s">
        <v>17</v>
      </c>
      <c r="B7" s="21">
        <v>400.32</v>
      </c>
      <c r="C7" s="21">
        <v>152.84</v>
      </c>
      <c r="D7" s="21">
        <v>93.08</v>
      </c>
      <c r="E7" s="21">
        <v>1.71</v>
      </c>
      <c r="F7" s="21">
        <f t="shared" si="0"/>
        <v>647.95000000000005</v>
      </c>
    </row>
    <row r="8" spans="1:6" x14ac:dyDescent="0.2">
      <c r="A8" s="20" t="s">
        <v>18</v>
      </c>
      <c r="B8" s="21">
        <f>[4]COBRANZA!B98/1000000</f>
        <v>480.09575199333335</v>
      </c>
      <c r="C8" s="21">
        <f>[4]COBRANZA!C98/1000000</f>
        <v>175.92309031000005</v>
      </c>
      <c r="D8" s="21">
        <f>[4]COBRANZA!D98/1000000</f>
        <v>97.175097049999991</v>
      </c>
      <c r="E8" s="21">
        <f>[4]COBRANZA!E98/1000000</f>
        <v>0.86460338999999986</v>
      </c>
      <c r="F8" s="21">
        <f t="shared" si="0"/>
        <v>754.05854274333331</v>
      </c>
    </row>
    <row r="9" spans="1:6" x14ac:dyDescent="0.2">
      <c r="A9" s="20" t="s">
        <v>19</v>
      </c>
      <c r="B9" s="21">
        <f>[4]COBRANZA!B114/1000000</f>
        <v>544.20557973516668</v>
      </c>
      <c r="C9" s="21">
        <f>[4]COBRANZA!C114/1000000</f>
        <v>180.20976532</v>
      </c>
      <c r="D9" s="21">
        <f>[4]COBRANZA!D114/1000000</f>
        <v>153.64789934400002</v>
      </c>
      <c r="E9" s="21">
        <f>[4]COBRANZA!E114/1000000</f>
        <v>4.119935066</v>
      </c>
      <c r="F9" s="21">
        <f t="shared" si="0"/>
        <v>882.18317946516675</v>
      </c>
    </row>
    <row r="10" spans="1:6" x14ac:dyDescent="0.2">
      <c r="A10" s="20" t="s">
        <v>20</v>
      </c>
      <c r="B10" s="21">
        <f>[4]COBRANZA!B132/1000000</f>
        <v>557.67388854225044</v>
      </c>
      <c r="C10" s="21">
        <f>[4]COBRANZA!C132/1000000</f>
        <v>261.30645652000004</v>
      </c>
      <c r="D10" s="21">
        <f>[4]COBRANZA!D132/1000000</f>
        <v>60.180997609999999</v>
      </c>
      <c r="E10" s="22">
        <f>[4]COBRANZA!E132/1000000</f>
        <v>4.9425539799999996</v>
      </c>
      <c r="F10" s="21">
        <f t="shared" si="0"/>
        <v>884.10389665225046</v>
      </c>
    </row>
    <row r="11" spans="1:6" x14ac:dyDescent="0.2">
      <c r="A11" s="20" t="s">
        <v>21</v>
      </c>
      <c r="B11" s="21">
        <f>[4]COBRANZA!B147/1000000</f>
        <v>700.1720002538334</v>
      </c>
      <c r="C11" s="21">
        <f>[4]COBRANZA!C147/1000000</f>
        <v>246.28655593400003</v>
      </c>
      <c r="D11" s="21">
        <f>[4]COBRANZA!D147/1000000</f>
        <v>224.64030261000002</v>
      </c>
      <c r="E11" s="22">
        <f>[4]COBRANZA!E147/10000003</f>
        <v>0.51026787331963785</v>
      </c>
      <c r="F11" s="21">
        <f t="shared" si="0"/>
        <v>1171.609126671153</v>
      </c>
    </row>
    <row r="12" spans="1:6" x14ac:dyDescent="0.2">
      <c r="A12" s="20" t="s">
        <v>22</v>
      </c>
      <c r="B12" s="21">
        <v>685.87552314666675</v>
      </c>
      <c r="C12" s="21">
        <v>295.20799410300003</v>
      </c>
      <c r="D12" s="21">
        <v>143.69119911048</v>
      </c>
      <c r="E12" s="22">
        <v>4.7602161200000017</v>
      </c>
      <c r="F12" s="21">
        <v>1129.5349324801468</v>
      </c>
    </row>
    <row r="13" spans="1:6" x14ac:dyDescent="0.2">
      <c r="A13" s="20" t="s">
        <v>23</v>
      </c>
      <c r="B13" s="21">
        <f>[4]COBRANZA!B181/1000000</f>
        <v>963.69379238857152</v>
      </c>
      <c r="C13" s="22">
        <f>[4]COBRANZA!C181/1000000</f>
        <v>414.90503152500003</v>
      </c>
      <c r="D13" s="21">
        <f>[4]COBRANZA!D181/1000000</f>
        <v>20.008492474400004</v>
      </c>
      <c r="E13" s="22">
        <f>[4]COBRANZA!E181/1000000</f>
        <v>6.1658677600000011</v>
      </c>
      <c r="F13" s="21">
        <f>SUM(B13:E13)</f>
        <v>1404.7731841479717</v>
      </c>
    </row>
    <row r="14" spans="1:6" x14ac:dyDescent="0.2">
      <c r="A14" s="23" t="s">
        <v>24</v>
      </c>
      <c r="B14" s="24">
        <f>[4]COBRANZA!B200/1000000</f>
        <v>869.27162522325193</v>
      </c>
      <c r="C14" s="25">
        <f>[4]COBRANZA!C200/1000000</f>
        <v>347.48234924266711</v>
      </c>
      <c r="D14" s="24">
        <f>[4]COBRANZA!D200/1000000</f>
        <v>284.15467981199987</v>
      </c>
      <c r="E14" s="25">
        <f>[4]COBRANZA!E200/1000000</f>
        <v>4.3573353700000004</v>
      </c>
      <c r="F14" s="24">
        <f>SUM(B14:E14)</f>
        <v>1505.265989647919</v>
      </c>
    </row>
    <row r="15" spans="1:6" x14ac:dyDescent="0.2">
      <c r="A15" s="23" t="s">
        <v>25</v>
      </c>
      <c r="B15" s="24">
        <v>1087.2350880883087</v>
      </c>
      <c r="C15" s="25">
        <v>445.88915009900006</v>
      </c>
      <c r="D15" s="24">
        <v>497.56762509039999</v>
      </c>
      <c r="E15" s="25">
        <v>4.5467941000000005</v>
      </c>
      <c r="F15" s="24">
        <v>2035.2386573777087</v>
      </c>
    </row>
    <row r="16" spans="1:6" x14ac:dyDescent="0.2">
      <c r="A16" s="20" t="s">
        <v>26</v>
      </c>
      <c r="B16" s="21">
        <f>[4]COBRANZA!B250/1000000</f>
        <v>808.12203596514269</v>
      </c>
      <c r="C16" s="22">
        <f>[4]COBRANZA!C250/1000000</f>
        <v>281.24791947499995</v>
      </c>
      <c r="D16" s="21">
        <f>[4]COBRANZA!D250/1000000</f>
        <v>64.982686650000005</v>
      </c>
      <c r="E16" s="22">
        <f>[4]COBRANZA!E250/1000000</f>
        <v>4.8908457000000007</v>
      </c>
      <c r="F16" s="21">
        <f>SUM(B16:E16)</f>
        <v>1159.2434877901426</v>
      </c>
    </row>
    <row r="17" spans="1:6" x14ac:dyDescent="0.2">
      <c r="A17" s="26" t="s">
        <v>27</v>
      </c>
      <c r="B17" s="27">
        <f>[4]COBRANZA!B268/1000000</f>
        <v>1425.7844208154738</v>
      </c>
      <c r="C17" s="28">
        <f>[4]COBRANZA!C268/1000000</f>
        <v>518.4698478065593</v>
      </c>
      <c r="D17" s="27">
        <f>[4]COBRANZA!D268/1000000</f>
        <v>182.38583638</v>
      </c>
      <c r="E17" s="28">
        <f>[4]COBRANZA!E268/1000000</f>
        <v>4.3856896299999999</v>
      </c>
      <c r="F17" s="27">
        <f>SUM(B17:E17)</f>
        <v>2131.025794632033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topLeftCell="A3" workbookViewId="0">
      <selection activeCell="A3" sqref="A1:XFD1048576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9" x14ac:dyDescent="0.2">
      <c r="A1" s="34" t="s">
        <v>8</v>
      </c>
      <c r="B1" s="35"/>
      <c r="C1" s="35"/>
      <c r="D1" s="35"/>
      <c r="E1" s="35"/>
      <c r="F1" s="36"/>
    </row>
    <row r="2" spans="1:9" ht="13.5" thickBot="1" x14ac:dyDescent="0.25">
      <c r="A2" s="37" t="s">
        <v>33</v>
      </c>
      <c r="B2" s="38"/>
      <c r="C2" s="38"/>
      <c r="D2" s="38"/>
      <c r="E2" s="38"/>
      <c r="F2" s="39"/>
    </row>
    <row r="3" spans="1:9" ht="13.5" thickBot="1" x14ac:dyDescent="0.25"/>
    <row r="4" spans="1:9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9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9" ht="13.5" thickTop="1" x14ac:dyDescent="0.2">
      <c r="A6" s="4">
        <v>44562</v>
      </c>
      <c r="B6" s="9">
        <v>46264329.318142869</v>
      </c>
      <c r="C6" s="9">
        <v>99574.760000000009</v>
      </c>
      <c r="D6" s="9">
        <v>42028281.909999996</v>
      </c>
      <c r="E6" s="9">
        <v>0</v>
      </c>
      <c r="F6" s="9">
        <f t="shared" ref="F6:F17" si="0">SUM(B6:E6)</f>
        <v>88392185.988142863</v>
      </c>
    </row>
    <row r="7" spans="1:9" x14ac:dyDescent="0.2">
      <c r="A7" s="11">
        <v>44593</v>
      </c>
      <c r="B7" s="9">
        <v>40043224.978928581</v>
      </c>
      <c r="C7" s="2">
        <v>58730.2</v>
      </c>
      <c r="D7" s="2">
        <v>48349656.32</v>
      </c>
      <c r="E7" s="2">
        <v>0</v>
      </c>
      <c r="F7" s="9">
        <f t="shared" si="0"/>
        <v>88451611.498928577</v>
      </c>
    </row>
    <row r="8" spans="1:9" x14ac:dyDescent="0.2">
      <c r="A8" s="11">
        <v>44621</v>
      </c>
      <c r="B8" s="2">
        <v>40464968.605707139</v>
      </c>
      <c r="C8" s="2">
        <v>55748.46</v>
      </c>
      <c r="D8" s="2">
        <v>3044510.84</v>
      </c>
      <c r="E8" s="2">
        <v>0</v>
      </c>
      <c r="F8" s="9">
        <f t="shared" si="0"/>
        <v>43565227.905707136</v>
      </c>
    </row>
    <row r="9" spans="1:9" x14ac:dyDescent="0.2">
      <c r="A9" s="4">
        <v>44652</v>
      </c>
      <c r="B9" s="2">
        <v>68526040.999928564</v>
      </c>
      <c r="C9" s="2">
        <v>10314.64</v>
      </c>
      <c r="D9" s="2">
        <v>2910014.12</v>
      </c>
      <c r="E9" s="2">
        <v>0</v>
      </c>
      <c r="F9" s="9">
        <f t="shared" si="0"/>
        <v>71446369.759928569</v>
      </c>
    </row>
    <row r="10" spans="1:9" x14ac:dyDescent="0.2">
      <c r="A10" s="11">
        <v>44682</v>
      </c>
      <c r="B10" s="2">
        <v>41942287.265285738</v>
      </c>
      <c r="C10" s="2">
        <v>50183361.25</v>
      </c>
      <c r="D10" s="2">
        <v>2715082.67</v>
      </c>
      <c r="E10" s="2">
        <v>0</v>
      </c>
      <c r="F10" s="9">
        <f t="shared" si="0"/>
        <v>94840731.185285732</v>
      </c>
    </row>
    <row r="11" spans="1:9" x14ac:dyDescent="0.2">
      <c r="A11" s="11">
        <v>44713</v>
      </c>
      <c r="B11" s="2">
        <v>34364472.726000004</v>
      </c>
      <c r="C11" s="2">
        <v>218518.3</v>
      </c>
      <c r="D11" s="2">
        <f>2586108.41+48362947.09</f>
        <v>50949055.5</v>
      </c>
      <c r="E11" s="2">
        <v>0</v>
      </c>
      <c r="F11" s="9">
        <f t="shared" si="0"/>
        <v>85532046.525999993</v>
      </c>
    </row>
    <row r="12" spans="1:9" x14ac:dyDescent="0.2">
      <c r="A12" s="4">
        <v>44743</v>
      </c>
      <c r="B12" s="2">
        <v>36261019.165357135</v>
      </c>
      <c r="C12" s="2">
        <v>2942686.3899999997</v>
      </c>
      <c r="D12" s="2">
        <f>3650417.63+43094755.16</f>
        <v>46745172.789999999</v>
      </c>
      <c r="E12" s="2">
        <v>0</v>
      </c>
      <c r="F12" s="9">
        <f t="shared" si="0"/>
        <v>85948878.345357135</v>
      </c>
    </row>
    <row r="13" spans="1:9" x14ac:dyDescent="0.2">
      <c r="A13" s="11">
        <v>44774</v>
      </c>
      <c r="B13" s="2">
        <v>77836923.759285718</v>
      </c>
      <c r="C13" s="2">
        <v>6708.83</v>
      </c>
      <c r="D13" s="2">
        <f>1156448.86+86353083.85</f>
        <v>87509532.709999993</v>
      </c>
      <c r="E13" s="2">
        <v>0</v>
      </c>
      <c r="F13" s="9">
        <f t="shared" si="0"/>
        <v>165353165.29928571</v>
      </c>
      <c r="I13" s="33"/>
    </row>
    <row r="14" spans="1:9" x14ac:dyDescent="0.2">
      <c r="A14" s="11">
        <v>44805</v>
      </c>
      <c r="B14" s="2">
        <v>28289923.019785717</v>
      </c>
      <c r="C14" s="2">
        <v>11984.66</v>
      </c>
      <c r="D14" s="2">
        <f>2116869.46+63761301.82</f>
        <v>65878171.280000001</v>
      </c>
      <c r="E14" s="2">
        <v>0</v>
      </c>
      <c r="F14" s="9">
        <f t="shared" si="0"/>
        <v>94180078.959785715</v>
      </c>
    </row>
    <row r="15" spans="1:9" x14ac:dyDescent="0.2">
      <c r="A15" s="4">
        <v>44835</v>
      </c>
      <c r="B15" s="2">
        <v>61216124.618499979</v>
      </c>
      <c r="C15" s="2">
        <v>10551.66</v>
      </c>
      <c r="D15" s="2">
        <v>52021007.049999997</v>
      </c>
      <c r="E15" s="2">
        <v>0</v>
      </c>
      <c r="F15" s="9">
        <f t="shared" si="0"/>
        <v>113247683.32849997</v>
      </c>
    </row>
    <row r="16" spans="1:9" x14ac:dyDescent="0.2">
      <c r="A16" s="11">
        <v>44866</v>
      </c>
      <c r="B16" s="2">
        <v>31576354.094772682</v>
      </c>
      <c r="C16" s="2">
        <v>110009827.30100001</v>
      </c>
      <c r="D16" s="2">
        <v>144030435.28999999</v>
      </c>
      <c r="E16" s="2">
        <v>0</v>
      </c>
      <c r="F16" s="9">
        <f t="shared" si="0"/>
        <v>285616616.68577266</v>
      </c>
    </row>
    <row r="17" spans="1:7" ht="13.5" thickBot="1" x14ac:dyDescent="0.25">
      <c r="A17" s="11">
        <v>44896</v>
      </c>
      <c r="B17" s="2">
        <v>109028088.89457144</v>
      </c>
      <c r="C17" s="2">
        <v>4498569.29</v>
      </c>
      <c r="D17" s="2">
        <v>1966754.1800000002</v>
      </c>
      <c r="E17" s="2"/>
      <c r="F17" s="9">
        <f t="shared" si="0"/>
        <v>115493412.36457145</v>
      </c>
    </row>
    <row r="18" spans="1:7" ht="14.25" thickTop="1" thickBot="1" x14ac:dyDescent="0.25">
      <c r="A18" s="3" t="s">
        <v>5</v>
      </c>
      <c r="B18" s="5">
        <f>SUM(B6:B17)</f>
        <v>615813757.44626558</v>
      </c>
      <c r="C18" s="5">
        <f>SUM(C6:C17)</f>
        <v>168106575.741</v>
      </c>
      <c r="D18" s="5">
        <f>SUM(D6:D17)</f>
        <v>548147674.65999997</v>
      </c>
      <c r="E18" s="5">
        <f>SUM(E6:E17)</f>
        <v>0</v>
      </c>
      <c r="F18" s="5">
        <f>SUM(F6:F17)</f>
        <v>1332068007.8472657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A1:F1"/>
    <mergeCell ref="A2:F2"/>
    <mergeCell ref="B4:F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3"/>
  <sheetViews>
    <sheetView workbookViewId="0">
      <selection sqref="A1:XFD1048576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6" x14ac:dyDescent="0.2">
      <c r="A1" s="34" t="s">
        <v>8</v>
      </c>
      <c r="B1" s="35"/>
      <c r="C1" s="35"/>
      <c r="D1" s="35"/>
      <c r="E1" s="35"/>
      <c r="F1" s="36"/>
    </row>
    <row r="2" spans="1:6" ht="13.5" thickBot="1" x14ac:dyDescent="0.25">
      <c r="A2" s="37" t="s">
        <v>32</v>
      </c>
      <c r="B2" s="38"/>
      <c r="C2" s="38"/>
      <c r="D2" s="38"/>
      <c r="E2" s="38"/>
      <c r="F2" s="39"/>
    </row>
    <row r="3" spans="1:6" ht="13.5" thickBot="1" x14ac:dyDescent="0.25"/>
    <row r="4" spans="1:6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6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6" ht="13.5" thickTop="1" x14ac:dyDescent="0.2">
      <c r="A6" s="4">
        <v>44197</v>
      </c>
      <c r="B6" s="9">
        <v>42962747.46478571</v>
      </c>
      <c r="C6" s="9">
        <v>108922.06999999999</v>
      </c>
      <c r="D6" s="9">
        <v>4196695.87</v>
      </c>
      <c r="E6" s="9">
        <v>0</v>
      </c>
      <c r="F6" s="9">
        <f t="shared" ref="F6:F17" si="0">SUM(B6:E6)</f>
        <v>47268365.404785708</v>
      </c>
    </row>
    <row r="7" spans="1:6" x14ac:dyDescent="0.2">
      <c r="A7" s="11">
        <v>44228</v>
      </c>
      <c r="B7" s="9">
        <v>135037982.10261422</v>
      </c>
      <c r="C7" s="2">
        <v>40624402.770000003</v>
      </c>
      <c r="D7" s="2">
        <v>45942673.420000002</v>
      </c>
      <c r="E7" s="2">
        <v>0</v>
      </c>
      <c r="F7" s="9">
        <f t="shared" si="0"/>
        <v>221605058.29261422</v>
      </c>
    </row>
    <row r="8" spans="1:6" x14ac:dyDescent="0.2">
      <c r="A8" s="11">
        <v>44256</v>
      </c>
      <c r="B8" s="2">
        <v>131955831.47512859</v>
      </c>
      <c r="C8" s="2">
        <v>16112249.779000001</v>
      </c>
      <c r="D8" s="2">
        <v>42410604.739999995</v>
      </c>
      <c r="E8" s="2">
        <v>0</v>
      </c>
      <c r="F8" s="9">
        <f t="shared" si="0"/>
        <v>190478685.99412858</v>
      </c>
    </row>
    <row r="9" spans="1:6" x14ac:dyDescent="0.2">
      <c r="A9" s="4">
        <v>44287</v>
      </c>
      <c r="B9" s="2">
        <v>136969549.61474288</v>
      </c>
      <c r="C9" s="2">
        <v>20992410.329999998</v>
      </c>
      <c r="D9" s="2">
        <v>44054187.290000007</v>
      </c>
      <c r="E9" s="2">
        <v>0</v>
      </c>
      <c r="F9" s="9">
        <f t="shared" si="0"/>
        <v>202016147.23474288</v>
      </c>
    </row>
    <row r="10" spans="1:6" x14ac:dyDescent="0.2">
      <c r="A10" s="11">
        <v>44317</v>
      </c>
      <c r="B10" s="2">
        <v>292699809.6091429</v>
      </c>
      <c r="C10" s="2">
        <v>63340960.262000002</v>
      </c>
      <c r="D10" s="2">
        <v>42568741.528000005</v>
      </c>
      <c r="E10" s="2">
        <v>0</v>
      </c>
      <c r="F10" s="9">
        <f t="shared" si="0"/>
        <v>398609511.39914292</v>
      </c>
    </row>
    <row r="11" spans="1:6" x14ac:dyDescent="0.2">
      <c r="A11" s="11">
        <v>44348</v>
      </c>
      <c r="B11" s="2">
        <v>37241598.648142852</v>
      </c>
      <c r="C11" s="2">
        <v>334135.28999999998</v>
      </c>
      <c r="D11" s="2">
        <v>44106207.019999996</v>
      </c>
      <c r="E11" s="2">
        <v>0</v>
      </c>
      <c r="F11" s="9">
        <f t="shared" si="0"/>
        <v>81681940.958142847</v>
      </c>
    </row>
    <row r="12" spans="1:6" x14ac:dyDescent="0.2">
      <c r="A12" s="4">
        <v>44378</v>
      </c>
      <c r="B12" s="2">
        <v>65953243.591285713</v>
      </c>
      <c r="C12" s="2">
        <v>0</v>
      </c>
      <c r="D12" s="2">
        <v>46245155.059999987</v>
      </c>
      <c r="E12" s="2">
        <v>0</v>
      </c>
      <c r="F12" s="9">
        <f t="shared" si="0"/>
        <v>112198398.65128571</v>
      </c>
    </row>
    <row r="13" spans="1:6" x14ac:dyDescent="0.2">
      <c r="A13" s="11">
        <v>44409</v>
      </c>
      <c r="B13" s="2">
        <v>37996108.213957153</v>
      </c>
      <c r="C13" s="2">
        <v>40396965.840000004</v>
      </c>
      <c r="D13" s="2">
        <v>42822557.520000003</v>
      </c>
      <c r="E13" s="2">
        <v>0</v>
      </c>
      <c r="F13" s="9">
        <f t="shared" si="0"/>
        <v>121215631.57395718</v>
      </c>
    </row>
    <row r="14" spans="1:6" x14ac:dyDescent="0.2">
      <c r="A14" s="11">
        <v>44440</v>
      </c>
      <c r="B14" s="2">
        <v>92817445.865921468</v>
      </c>
      <c r="C14" s="2">
        <v>31789350.364</v>
      </c>
      <c r="D14" s="2">
        <v>72295312.959999993</v>
      </c>
      <c r="E14" s="2">
        <v>0</v>
      </c>
      <c r="F14" s="9">
        <f t="shared" si="0"/>
        <v>196902109.18992144</v>
      </c>
    </row>
    <row r="15" spans="1:6" x14ac:dyDescent="0.2">
      <c r="A15" s="4">
        <v>44470</v>
      </c>
      <c r="B15" s="2">
        <v>29217021.956785724</v>
      </c>
      <c r="C15" s="2">
        <v>69335.929999999993</v>
      </c>
      <c r="D15" s="2">
        <v>3154434.24</v>
      </c>
      <c r="E15" s="2">
        <v>0</v>
      </c>
      <c r="F15" s="9">
        <f t="shared" si="0"/>
        <v>32440792.126785725</v>
      </c>
    </row>
    <row r="16" spans="1:6" x14ac:dyDescent="0.2">
      <c r="A16" s="11">
        <v>44501</v>
      </c>
      <c r="B16" s="2">
        <v>61830529.545000002</v>
      </c>
      <c r="C16" s="2">
        <v>68408.91</v>
      </c>
      <c r="D16" s="2">
        <v>3300093.46</v>
      </c>
      <c r="E16" s="2">
        <v>0</v>
      </c>
      <c r="F16" s="9">
        <f t="shared" si="0"/>
        <v>65199031.914999999</v>
      </c>
    </row>
    <row r="17" spans="1:7" ht="13.5" thickBot="1" x14ac:dyDescent="0.25">
      <c r="A17" s="11">
        <v>44531</v>
      </c>
      <c r="B17" s="2">
        <v>144682852.31797427</v>
      </c>
      <c r="C17" s="2">
        <v>53099495.840000004</v>
      </c>
      <c r="D17" s="2">
        <v>8227840.8900000006</v>
      </c>
      <c r="E17" s="2">
        <v>0</v>
      </c>
      <c r="F17" s="9">
        <f t="shared" si="0"/>
        <v>206010189.04797429</v>
      </c>
    </row>
    <row r="18" spans="1:7" ht="14.25" thickTop="1" thickBot="1" x14ac:dyDescent="0.25">
      <c r="A18" s="3" t="s">
        <v>7</v>
      </c>
      <c r="B18" s="5">
        <f>SUM(B6:B17)</f>
        <v>1209364720.4054813</v>
      </c>
      <c r="C18" s="5">
        <f>SUM(C6:C17)</f>
        <v>266936637.38499999</v>
      </c>
      <c r="D18" s="5">
        <f>SUM(D6:D17)</f>
        <v>399324503.99799991</v>
      </c>
      <c r="E18" s="5">
        <f>SUM(E6:E17)</f>
        <v>0</v>
      </c>
      <c r="F18" s="5">
        <f>SUM(F6:F17)</f>
        <v>1875625861.7884815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A1:F1"/>
    <mergeCell ref="A2:F2"/>
    <mergeCell ref="B4:F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3"/>
  <sheetViews>
    <sheetView workbookViewId="0">
      <selection sqref="A1:XFD1048576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6" x14ac:dyDescent="0.2">
      <c r="A1" s="34" t="s">
        <v>8</v>
      </c>
      <c r="B1" s="35"/>
      <c r="C1" s="35"/>
      <c r="D1" s="35"/>
      <c r="E1" s="35"/>
      <c r="F1" s="36"/>
    </row>
    <row r="2" spans="1:6" ht="13.5" thickBot="1" x14ac:dyDescent="0.25">
      <c r="A2" s="37" t="s">
        <v>31</v>
      </c>
      <c r="B2" s="38"/>
      <c r="C2" s="38"/>
      <c r="D2" s="38"/>
      <c r="E2" s="38"/>
      <c r="F2" s="39"/>
    </row>
    <row r="3" spans="1:6" ht="13.5" thickBot="1" x14ac:dyDescent="0.25"/>
    <row r="4" spans="1:6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6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6" ht="13.5" thickTop="1" x14ac:dyDescent="0.2">
      <c r="A6" s="4">
        <v>43831</v>
      </c>
      <c r="B6" s="9">
        <v>26398509.164999999</v>
      </c>
      <c r="C6" s="9">
        <v>147122.774</v>
      </c>
      <c r="D6" s="9">
        <v>6428394.4900000002</v>
      </c>
      <c r="E6" s="9">
        <v>0</v>
      </c>
      <c r="F6" s="9">
        <f t="shared" ref="F6:F17" si="0">SUM(B6:E6)</f>
        <v>32974026.428999998</v>
      </c>
    </row>
    <row r="7" spans="1:6" x14ac:dyDescent="0.2">
      <c r="A7" s="11">
        <v>43862</v>
      </c>
      <c r="B7" s="9">
        <v>117615237.46137087</v>
      </c>
      <c r="C7" s="2">
        <v>49994652.631999999</v>
      </c>
      <c r="D7" s="2">
        <v>6174423.0899999999</v>
      </c>
      <c r="E7" s="2">
        <v>2982880.4499999997</v>
      </c>
      <c r="F7" s="9">
        <f t="shared" si="0"/>
        <v>176767193.63337085</v>
      </c>
    </row>
    <row r="8" spans="1:6" x14ac:dyDescent="0.2">
      <c r="A8" s="11">
        <v>43891</v>
      </c>
      <c r="B8" s="2">
        <v>75778257.120930851</v>
      </c>
      <c r="C8" s="2">
        <v>41551489.640000001</v>
      </c>
      <c r="D8" s="2">
        <v>5454780.71</v>
      </c>
      <c r="E8" s="2">
        <v>0</v>
      </c>
      <c r="F8" s="9">
        <f t="shared" si="0"/>
        <v>122784527.47093084</v>
      </c>
    </row>
    <row r="9" spans="1:6" x14ac:dyDescent="0.2">
      <c r="A9" s="4">
        <v>43922</v>
      </c>
      <c r="B9" s="2">
        <v>119392754.92604285</v>
      </c>
      <c r="C9" s="2">
        <v>46363266.083999999</v>
      </c>
      <c r="D9" s="2">
        <v>1843374.21</v>
      </c>
      <c r="E9" s="2">
        <v>0</v>
      </c>
      <c r="F9" s="9">
        <f t="shared" si="0"/>
        <v>167599395.22004285</v>
      </c>
    </row>
    <row r="10" spans="1:6" x14ac:dyDescent="0.2">
      <c r="A10" s="11">
        <v>43952</v>
      </c>
      <c r="B10" s="2">
        <v>73966056.656974301</v>
      </c>
      <c r="C10" s="2">
        <v>38198436.669999994</v>
      </c>
      <c r="D10" s="2">
        <v>3636925.53</v>
      </c>
      <c r="E10" s="2">
        <v>0</v>
      </c>
      <c r="F10" s="9">
        <f t="shared" si="0"/>
        <v>115801418.8569743</v>
      </c>
    </row>
    <row r="11" spans="1:6" x14ac:dyDescent="0.2">
      <c r="A11" s="11">
        <v>43983</v>
      </c>
      <c r="B11" s="2">
        <v>116632514.1214399</v>
      </c>
      <c r="C11" s="2">
        <v>16622965.460000001</v>
      </c>
      <c r="D11" s="2">
        <v>3536515.76</v>
      </c>
      <c r="E11" s="2">
        <v>0</v>
      </c>
      <c r="F11" s="9">
        <f t="shared" si="0"/>
        <v>136791995.3414399</v>
      </c>
    </row>
    <row r="12" spans="1:6" x14ac:dyDescent="0.2">
      <c r="A12" s="4">
        <v>44013</v>
      </c>
      <c r="B12" s="2">
        <v>56608626.693571433</v>
      </c>
      <c r="C12" s="2">
        <v>32646555.210000001</v>
      </c>
      <c r="D12" s="2">
        <v>9695.02</v>
      </c>
      <c r="E12" s="2">
        <v>0</v>
      </c>
      <c r="F12" s="9">
        <f t="shared" si="0"/>
        <v>89264876.923571423</v>
      </c>
    </row>
    <row r="13" spans="1:6" x14ac:dyDescent="0.2">
      <c r="A13" s="11">
        <v>44044</v>
      </c>
      <c r="B13" s="2">
        <v>112114143.25654282</v>
      </c>
      <c r="C13" s="2">
        <v>55830150.839999989</v>
      </c>
      <c r="D13" s="2">
        <v>1748276.3399999999</v>
      </c>
      <c r="E13" s="2">
        <v>0</v>
      </c>
      <c r="F13" s="9">
        <f t="shared" si="0"/>
        <v>169692570.43654281</v>
      </c>
    </row>
    <row r="14" spans="1:6" x14ac:dyDescent="0.2">
      <c r="A14" s="11">
        <v>44075</v>
      </c>
      <c r="B14" s="2">
        <v>108239742.96142858</v>
      </c>
      <c r="C14" s="2">
        <v>81413754.050000027</v>
      </c>
      <c r="D14" s="2">
        <v>1610797.37</v>
      </c>
      <c r="E14" s="2">
        <f t="shared" ref="E14" si="1">SUM(E13:E13)</f>
        <v>0</v>
      </c>
      <c r="F14" s="9">
        <f t="shared" si="0"/>
        <v>191264294.3814286</v>
      </c>
    </row>
    <row r="15" spans="1:6" x14ac:dyDescent="0.2">
      <c r="A15" s="4">
        <v>44105</v>
      </c>
      <c r="B15" s="2">
        <v>79897534.429671407</v>
      </c>
      <c r="C15" s="2">
        <v>8119541.1399999997</v>
      </c>
      <c r="D15" s="2">
        <v>32743154.340000004</v>
      </c>
      <c r="E15" s="2">
        <v>0</v>
      </c>
      <c r="F15" s="9">
        <f t="shared" si="0"/>
        <v>120760229.90967141</v>
      </c>
    </row>
    <row r="16" spans="1:6" x14ac:dyDescent="0.2">
      <c r="A16" s="11">
        <v>44136</v>
      </c>
      <c r="B16" s="2">
        <v>42620353.096000001</v>
      </c>
      <c r="C16" s="2">
        <v>79719.7</v>
      </c>
      <c r="D16" s="2">
        <v>3216713.6500000004</v>
      </c>
      <c r="E16" s="2">
        <v>0</v>
      </c>
      <c r="F16" s="9">
        <f t="shared" si="0"/>
        <v>45916786.446000002</v>
      </c>
    </row>
    <row r="17" spans="1:7" ht="13.5" thickBot="1" x14ac:dyDescent="0.25">
      <c r="A17" s="11">
        <v>44166</v>
      </c>
      <c r="B17" s="2">
        <v>258419654.67549998</v>
      </c>
      <c r="C17" s="2">
        <v>12112182.43</v>
      </c>
      <c r="D17" s="2">
        <v>82662785.230000019</v>
      </c>
      <c r="E17" s="2">
        <v>0</v>
      </c>
      <c r="F17" s="9">
        <f t="shared" si="0"/>
        <v>353194622.3355</v>
      </c>
    </row>
    <row r="18" spans="1:7" ht="14.25" thickTop="1" thickBot="1" x14ac:dyDescent="0.25">
      <c r="A18" s="3" t="s">
        <v>7</v>
      </c>
      <c r="B18" s="5">
        <f>SUM(B6:B17)</f>
        <v>1187683384.5644732</v>
      </c>
      <c r="C18" s="5">
        <f>SUM(C6:C17)</f>
        <v>383079836.63</v>
      </c>
      <c r="D18" s="5">
        <f>SUM(D6:D17)</f>
        <v>149065835.74000001</v>
      </c>
      <c r="E18" s="5">
        <f>SUM(E6:E17)</f>
        <v>2982880.4499999997</v>
      </c>
      <c r="F18" s="5">
        <f>SUM(F6:F17)</f>
        <v>1722811937.3844731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A1:F1"/>
    <mergeCell ref="A2:F2"/>
    <mergeCell ref="B4:F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3"/>
  <sheetViews>
    <sheetView workbookViewId="0">
      <selection sqref="A1:XFD1048576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6" x14ac:dyDescent="0.2">
      <c r="A1" s="34" t="s">
        <v>8</v>
      </c>
      <c r="B1" s="35"/>
      <c r="C1" s="35"/>
      <c r="D1" s="35"/>
      <c r="E1" s="35"/>
      <c r="F1" s="36"/>
    </row>
    <row r="2" spans="1:6" ht="13.5" thickBot="1" x14ac:dyDescent="0.25">
      <c r="A2" s="37" t="s">
        <v>30</v>
      </c>
      <c r="B2" s="38"/>
      <c r="C2" s="38"/>
      <c r="D2" s="38"/>
      <c r="E2" s="38"/>
      <c r="F2" s="39"/>
    </row>
    <row r="3" spans="1:6" ht="13.5" thickBot="1" x14ac:dyDescent="0.25"/>
    <row r="4" spans="1:6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6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6" ht="13.5" thickTop="1" x14ac:dyDescent="0.2">
      <c r="A6" s="4">
        <v>43466</v>
      </c>
      <c r="B6" s="9">
        <v>43229124.36808572</v>
      </c>
      <c r="C6" s="9">
        <v>652213.99</v>
      </c>
      <c r="D6" s="9">
        <v>3416631.38</v>
      </c>
      <c r="E6" s="9">
        <v>323934.43</v>
      </c>
      <c r="F6" s="9">
        <f t="shared" ref="F6:F17" si="0">SUM(B6:E6)</f>
        <v>47621904.168085724</v>
      </c>
    </row>
    <row r="7" spans="1:6" x14ac:dyDescent="0.2">
      <c r="A7" s="11">
        <v>43497</v>
      </c>
      <c r="B7" s="9">
        <v>37924902.625585712</v>
      </c>
      <c r="C7" s="2">
        <v>78036.14</v>
      </c>
      <c r="D7" s="2">
        <v>3248074.6</v>
      </c>
      <c r="E7" s="2">
        <v>327760.46000000002</v>
      </c>
      <c r="F7" s="9">
        <f t="shared" si="0"/>
        <v>41578773.825585715</v>
      </c>
    </row>
    <row r="8" spans="1:6" x14ac:dyDescent="0.2">
      <c r="A8" s="11">
        <v>43525</v>
      </c>
      <c r="B8" s="2">
        <v>89351372.71830003</v>
      </c>
      <c r="C8" s="2">
        <v>53754359.350000001</v>
      </c>
      <c r="D8" s="2">
        <v>3382039.7099999995</v>
      </c>
      <c r="E8" s="2">
        <f>596576.09+47017.44</f>
        <v>643593.53</v>
      </c>
      <c r="F8" s="9">
        <f t="shared" si="0"/>
        <v>147131365.30830005</v>
      </c>
    </row>
    <row r="9" spans="1:6" x14ac:dyDescent="0.2">
      <c r="A9" s="4">
        <v>43556</v>
      </c>
      <c r="B9" s="2">
        <v>89467592.774414316</v>
      </c>
      <c r="C9" s="2">
        <v>38988156.568999998</v>
      </c>
      <c r="D9" s="2">
        <v>3273690.8100000005</v>
      </c>
      <c r="E9" s="2">
        <v>886757.01</v>
      </c>
      <c r="F9" s="9">
        <f t="shared" si="0"/>
        <v>132616197.16341431</v>
      </c>
    </row>
    <row r="10" spans="1:6" x14ac:dyDescent="0.2">
      <c r="A10" s="11">
        <v>43586</v>
      </c>
      <c r="B10" s="2">
        <v>77111982.27902855</v>
      </c>
      <c r="C10" s="2">
        <v>70214038.913000003</v>
      </c>
      <c r="D10" s="2">
        <v>3358324.13</v>
      </c>
      <c r="E10" s="2">
        <f>596576.09+47017.44</f>
        <v>643593.53</v>
      </c>
      <c r="F10" s="9">
        <f t="shared" si="0"/>
        <v>151327938.85202855</v>
      </c>
    </row>
    <row r="11" spans="1:6" x14ac:dyDescent="0.2">
      <c r="A11" s="11">
        <v>43617</v>
      </c>
      <c r="B11" s="2">
        <v>126879214.92155716</v>
      </c>
      <c r="C11" s="2">
        <v>81307459.669999987</v>
      </c>
      <c r="D11" s="2">
        <v>3289404.33</v>
      </c>
      <c r="E11" s="2">
        <v>0</v>
      </c>
      <c r="F11" s="9">
        <f t="shared" si="0"/>
        <v>211476078.92155716</v>
      </c>
    </row>
    <row r="12" spans="1:6" x14ac:dyDescent="0.2">
      <c r="A12" s="4">
        <v>43647</v>
      </c>
      <c r="B12" s="2">
        <v>153591800.91705713</v>
      </c>
      <c r="C12" s="2">
        <v>73076660.409000009</v>
      </c>
      <c r="D12" s="2">
        <v>5170062.43</v>
      </c>
      <c r="E12" s="2">
        <v>1193152.18</v>
      </c>
      <c r="F12" s="9">
        <f t="shared" si="0"/>
        <v>233031675.93605715</v>
      </c>
    </row>
    <row r="13" spans="1:6" x14ac:dyDescent="0.2">
      <c r="A13" s="11">
        <v>43678</v>
      </c>
      <c r="B13" s="2">
        <v>149713907.38565722</v>
      </c>
      <c r="C13" s="2">
        <v>81305836.569999993</v>
      </c>
      <c r="D13" s="2">
        <v>1683243.72</v>
      </c>
      <c r="E13" s="2">
        <v>0</v>
      </c>
      <c r="F13" s="9">
        <f t="shared" si="0"/>
        <v>232702987.67565721</v>
      </c>
    </row>
    <row r="14" spans="1:6" x14ac:dyDescent="0.2">
      <c r="A14" s="11">
        <v>43709</v>
      </c>
      <c r="B14" s="2">
        <v>146787974.80758572</v>
      </c>
      <c r="C14" s="2">
        <v>54635928.899999999</v>
      </c>
      <c r="D14" s="2">
        <v>3518787.38</v>
      </c>
      <c r="E14" s="2">
        <v>0</v>
      </c>
      <c r="F14" s="9">
        <f t="shared" si="0"/>
        <v>204942691.08758572</v>
      </c>
    </row>
    <row r="15" spans="1:6" x14ac:dyDescent="0.2">
      <c r="A15" s="4">
        <v>43739</v>
      </c>
      <c r="B15" s="2">
        <v>152197059.76104629</v>
      </c>
      <c r="C15" s="2">
        <v>50892443.747999996</v>
      </c>
      <c r="D15" s="2">
        <v>3642427.68</v>
      </c>
      <c r="E15" s="2">
        <v>1789728.27</v>
      </c>
      <c r="F15" s="9">
        <f t="shared" si="0"/>
        <v>208521659.4590463</v>
      </c>
    </row>
    <row r="16" spans="1:6" x14ac:dyDescent="0.2">
      <c r="A16" s="11">
        <v>43770</v>
      </c>
      <c r="B16" s="2">
        <v>83831904.161032006</v>
      </c>
      <c r="C16" s="2">
        <v>32736508.121999998</v>
      </c>
      <c r="D16" s="2">
        <v>3433366.6</v>
      </c>
      <c r="E16" s="2">
        <v>0</v>
      </c>
      <c r="F16" s="9">
        <f t="shared" si="0"/>
        <v>120001778.88303199</v>
      </c>
    </row>
    <row r="17" spans="1:7" ht="13.5" thickBot="1" x14ac:dyDescent="0.25">
      <c r="A17" s="11">
        <v>43800</v>
      </c>
      <c r="B17" s="2">
        <v>147855418.5375374</v>
      </c>
      <c r="C17" s="2">
        <v>33911862.699999996</v>
      </c>
      <c r="D17" s="2">
        <v>97543993.5</v>
      </c>
      <c r="E17" s="2">
        <v>0</v>
      </c>
      <c r="F17" s="9">
        <f t="shared" si="0"/>
        <v>279311274.73753738</v>
      </c>
    </row>
    <row r="18" spans="1:7" ht="14.25" thickTop="1" thickBot="1" x14ac:dyDescent="0.25">
      <c r="A18" s="3" t="s">
        <v>7</v>
      </c>
      <c r="B18" s="5">
        <f>SUM(B6:B17)</f>
        <v>1297942255.2568872</v>
      </c>
      <c r="C18" s="5">
        <f>SUM(C6:C17)</f>
        <v>571553505.08099997</v>
      </c>
      <c r="D18" s="5">
        <f>SUM(D6:D17)</f>
        <v>134960046.27000001</v>
      </c>
      <c r="E18" s="5">
        <f>SUM(E6:E17)</f>
        <v>5808519.4100000001</v>
      </c>
      <c r="F18" s="5">
        <f>SUM(F6:F17)</f>
        <v>2010264326.0178874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A1:F1"/>
    <mergeCell ref="A2:F2"/>
    <mergeCell ref="B4:F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3"/>
  <sheetViews>
    <sheetView workbookViewId="0">
      <selection sqref="A1:XFD1048576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6" x14ac:dyDescent="0.2">
      <c r="A1" s="34" t="s">
        <v>8</v>
      </c>
      <c r="B1" s="35"/>
      <c r="C1" s="35"/>
      <c r="D1" s="35"/>
      <c r="E1" s="35"/>
      <c r="F1" s="36"/>
    </row>
    <row r="2" spans="1:6" ht="13.5" thickBot="1" x14ac:dyDescent="0.25">
      <c r="A2" s="37" t="s">
        <v>29</v>
      </c>
      <c r="B2" s="38"/>
      <c r="C2" s="38"/>
      <c r="D2" s="38"/>
      <c r="E2" s="38"/>
      <c r="F2" s="39"/>
    </row>
    <row r="3" spans="1:6" ht="13.5" thickBot="1" x14ac:dyDescent="0.25"/>
    <row r="4" spans="1:6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6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6" ht="13.5" thickTop="1" x14ac:dyDescent="0.2">
      <c r="A6" s="4">
        <v>43101</v>
      </c>
      <c r="B6" s="9">
        <v>165052845.73091435</v>
      </c>
      <c r="C6" s="9">
        <v>21084527.98</v>
      </c>
      <c r="D6" s="9">
        <v>5871823.6799999997</v>
      </c>
      <c r="E6" s="9">
        <v>284823.53999999998</v>
      </c>
      <c r="F6" s="9">
        <f t="shared" ref="F6:F17" si="0">SUM(B6:E6)</f>
        <v>192294020.93091434</v>
      </c>
    </row>
    <row r="7" spans="1:6" x14ac:dyDescent="0.2">
      <c r="A7" s="11">
        <v>43132</v>
      </c>
      <c r="B7" s="9">
        <v>21709820.171100002</v>
      </c>
      <c r="C7" s="2">
        <v>89651.44</v>
      </c>
      <c r="D7" s="2">
        <v>3307528.52</v>
      </c>
      <c r="E7" s="2">
        <v>281254.52</v>
      </c>
      <c r="F7" s="9">
        <f t="shared" si="0"/>
        <v>25388254.651100002</v>
      </c>
    </row>
    <row r="8" spans="1:6" x14ac:dyDescent="0.2">
      <c r="A8" s="11">
        <v>43160</v>
      </c>
      <c r="B8" s="2">
        <v>133737054.21025716</v>
      </c>
      <c r="C8" s="2">
        <v>38015346.670000002</v>
      </c>
      <c r="D8" s="2">
        <v>3227708.1100000003</v>
      </c>
      <c r="E8" s="2">
        <v>283000.56</v>
      </c>
      <c r="F8" s="9">
        <f t="shared" si="0"/>
        <v>175263109.55025718</v>
      </c>
    </row>
    <row r="9" spans="1:6" x14ac:dyDescent="0.2">
      <c r="A9" s="4">
        <v>43191</v>
      </c>
      <c r="B9" s="2">
        <v>102303881.52380002</v>
      </c>
      <c r="C9" s="2">
        <v>18856702.715999998</v>
      </c>
      <c r="D9" s="2">
        <v>3408893.96</v>
      </c>
      <c r="E9" s="2">
        <v>282920</v>
      </c>
      <c r="F9" s="9">
        <f t="shared" si="0"/>
        <v>124852398.1998</v>
      </c>
    </row>
    <row r="10" spans="1:6" x14ac:dyDescent="0.2">
      <c r="A10" s="11">
        <v>43221</v>
      </c>
      <c r="B10" s="2">
        <v>75907597.148900017</v>
      </c>
      <c r="C10" s="2">
        <v>19264240.236000001</v>
      </c>
      <c r="D10" s="2">
        <v>3563479.4400000004</v>
      </c>
      <c r="E10" s="2">
        <v>287657.56</v>
      </c>
      <c r="F10" s="9">
        <f t="shared" si="0"/>
        <v>99022974.384900019</v>
      </c>
    </row>
    <row r="11" spans="1:6" x14ac:dyDescent="0.2">
      <c r="A11" s="11">
        <v>43252</v>
      </c>
      <c r="B11" s="2">
        <v>67041771.918457128</v>
      </c>
      <c r="C11" s="2">
        <v>19468708.119999997</v>
      </c>
      <c r="D11" s="2">
        <v>3482673.37</v>
      </c>
      <c r="E11" s="2">
        <v>288319.14</v>
      </c>
      <c r="F11" s="9">
        <f t="shared" si="0"/>
        <v>90281472.548457131</v>
      </c>
    </row>
    <row r="12" spans="1:6" x14ac:dyDescent="0.2">
      <c r="A12" s="4">
        <v>43282</v>
      </c>
      <c r="B12" s="2">
        <v>75700108.008971423</v>
      </c>
      <c r="C12" s="2">
        <v>21646537.329999998</v>
      </c>
      <c r="D12" s="2">
        <v>5072800.33</v>
      </c>
      <c r="E12" s="2">
        <f>82249.42+73368.94+6733.23+6733.23+37995.63+37995.63+26061.77+26061.67</f>
        <v>297199.52</v>
      </c>
      <c r="F12" s="9">
        <f t="shared" si="0"/>
        <v>102716645.18897142</v>
      </c>
    </row>
    <row r="13" spans="1:6" x14ac:dyDescent="0.2">
      <c r="A13" s="11">
        <v>43313</v>
      </c>
      <c r="B13" s="2">
        <v>62723763.3549143</v>
      </c>
      <c r="C13" s="2">
        <v>21155394.899999999</v>
      </c>
      <c r="D13" s="2">
        <v>1442967.6099999999</v>
      </c>
      <c r="E13" s="2">
        <v>303880.09999999998</v>
      </c>
      <c r="F13" s="9">
        <f t="shared" si="0"/>
        <v>85626005.964914292</v>
      </c>
    </row>
    <row r="14" spans="1:6" x14ac:dyDescent="0.2">
      <c r="A14" s="11">
        <v>43344</v>
      </c>
      <c r="B14" s="2">
        <v>34146334.781942874</v>
      </c>
      <c r="C14" s="2">
        <v>14679670.080000002</v>
      </c>
      <c r="D14" s="2">
        <v>3512952.45</v>
      </c>
      <c r="E14" s="2">
        <v>312030.68</v>
      </c>
      <c r="F14" s="9">
        <f t="shared" si="0"/>
        <v>52650987.991942875</v>
      </c>
    </row>
    <row r="15" spans="1:6" x14ac:dyDescent="0.2">
      <c r="A15" s="4">
        <v>43374</v>
      </c>
      <c r="B15" s="2">
        <v>107829402.82885715</v>
      </c>
      <c r="C15" s="2">
        <v>130899447.51000001</v>
      </c>
      <c r="D15" s="2">
        <v>3416587.4299999997</v>
      </c>
      <c r="E15" s="2">
        <v>299445.21999999997</v>
      </c>
      <c r="F15" s="9">
        <f t="shared" si="0"/>
        <v>242444882.98885718</v>
      </c>
    </row>
    <row r="16" spans="1:6" x14ac:dyDescent="0.2">
      <c r="A16" s="11">
        <v>43405</v>
      </c>
      <c r="B16" s="2">
        <v>143226274.88371426</v>
      </c>
      <c r="C16" s="2">
        <v>10055205.000000002</v>
      </c>
      <c r="D16" s="2">
        <v>3198982.16</v>
      </c>
      <c r="E16" s="2">
        <v>182320.51</v>
      </c>
      <c r="F16" s="9">
        <f t="shared" si="0"/>
        <v>156662782.55371425</v>
      </c>
    </row>
    <row r="17" spans="1:7" ht="13.5" thickBot="1" x14ac:dyDescent="0.25">
      <c r="A17" s="11">
        <v>43435</v>
      </c>
      <c r="B17" s="2">
        <v>482056127.70311427</v>
      </c>
      <c r="C17" s="2">
        <v>151342254.41</v>
      </c>
      <c r="D17" s="2">
        <v>153446185.89000002</v>
      </c>
      <c r="E17" s="2">
        <v>53676.72</v>
      </c>
      <c r="F17" s="9">
        <f t="shared" si="0"/>
        <v>786898244.72311425</v>
      </c>
    </row>
    <row r="18" spans="1:7" ht="14.25" thickTop="1" thickBot="1" x14ac:dyDescent="0.25">
      <c r="A18" s="3" t="s">
        <v>7</v>
      </c>
      <c r="B18" s="5">
        <f>SUM(B6:B17)</f>
        <v>1471434982.2649429</v>
      </c>
      <c r="C18" s="5">
        <f>SUM(C6:C17)</f>
        <v>466557686.39199996</v>
      </c>
      <c r="D18" s="5">
        <f>SUM(D6:D17)</f>
        <v>192952582.95000002</v>
      </c>
      <c r="E18" s="5">
        <f>SUM(E6:E17)</f>
        <v>3156528.0700000008</v>
      </c>
      <c r="F18" s="5">
        <f>SUM(F6:F17)</f>
        <v>2134101779.6769431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A1:F1"/>
    <mergeCell ref="A2:F2"/>
    <mergeCell ref="B4:F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>
    <pageSetUpPr fitToPage="1"/>
  </sheetPr>
  <dimension ref="A1:G43"/>
  <sheetViews>
    <sheetView workbookViewId="0">
      <selection sqref="A1:XFD1048576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9" customWidth="1"/>
    <col min="7" max="7" width="15.85546875" bestFit="1" customWidth="1"/>
  </cols>
  <sheetData>
    <row r="1" spans="1:6" x14ac:dyDescent="0.2">
      <c r="A1" s="34" t="s">
        <v>8</v>
      </c>
      <c r="B1" s="35"/>
      <c r="C1" s="35"/>
      <c r="D1" s="35"/>
      <c r="E1" s="35"/>
      <c r="F1" s="36"/>
    </row>
    <row r="2" spans="1:6" ht="13.5" thickBot="1" x14ac:dyDescent="0.25">
      <c r="A2" s="37" t="s">
        <v>9</v>
      </c>
      <c r="B2" s="38"/>
      <c r="C2" s="38"/>
      <c r="D2" s="38"/>
      <c r="E2" s="38"/>
      <c r="F2" s="39"/>
    </row>
    <row r="3" spans="1:6" ht="13.5" thickBot="1" x14ac:dyDescent="0.25"/>
    <row r="4" spans="1:6" ht="14.25" thickTop="1" thickBot="1" x14ac:dyDescent="0.25">
      <c r="A4" s="1"/>
      <c r="B4" s="40" t="s">
        <v>1</v>
      </c>
      <c r="C4" s="40"/>
      <c r="D4" s="40"/>
      <c r="E4" s="40"/>
      <c r="F4" s="40"/>
    </row>
    <row r="5" spans="1:6" ht="14.25" thickTop="1" thickBot="1" x14ac:dyDescent="0.25">
      <c r="A5" s="7" t="s">
        <v>0</v>
      </c>
      <c r="B5" s="8" t="s">
        <v>3</v>
      </c>
      <c r="C5" s="8" t="s">
        <v>2</v>
      </c>
      <c r="D5" s="8" t="s">
        <v>4</v>
      </c>
      <c r="E5" s="8" t="s">
        <v>6</v>
      </c>
      <c r="F5" s="8" t="s">
        <v>5</v>
      </c>
    </row>
    <row r="6" spans="1:6" ht="13.5" thickTop="1" x14ac:dyDescent="0.2">
      <c r="A6" s="4">
        <v>42736</v>
      </c>
      <c r="B6" s="9">
        <v>25804850.498499993</v>
      </c>
      <c r="C6" s="9">
        <v>355501.1</v>
      </c>
      <c r="D6" s="9">
        <v>3429445.11</v>
      </c>
      <c r="E6" s="9">
        <v>312677.09000000003</v>
      </c>
      <c r="F6" s="9">
        <f t="shared" ref="F6:F17" si="0">SUM(B6:E6)</f>
        <v>29902473.798499994</v>
      </c>
    </row>
    <row r="7" spans="1:6" x14ac:dyDescent="0.2">
      <c r="A7" s="11">
        <v>42767</v>
      </c>
      <c r="B7" s="9">
        <v>55292385.795714281</v>
      </c>
      <c r="C7" s="2">
        <v>6510967.1200000001</v>
      </c>
      <c r="D7" s="2">
        <v>3277788.38</v>
      </c>
      <c r="E7" s="2">
        <v>333194.55</v>
      </c>
      <c r="F7" s="9">
        <f t="shared" si="0"/>
        <v>65414335.845714279</v>
      </c>
    </row>
    <row r="8" spans="1:6" x14ac:dyDescent="0.2">
      <c r="A8" s="11">
        <v>42795</v>
      </c>
      <c r="B8" s="2">
        <v>81441886.242571428</v>
      </c>
      <c r="C8" s="2">
        <v>4567676.03</v>
      </c>
      <c r="D8" s="2">
        <v>3407916.1100000003</v>
      </c>
      <c r="E8" s="2">
        <v>313927.69999999995</v>
      </c>
      <c r="F8" s="9">
        <f t="shared" si="0"/>
        <v>89731406.082571432</v>
      </c>
    </row>
    <row r="9" spans="1:6" x14ac:dyDescent="0.2">
      <c r="A9" s="4">
        <v>42826</v>
      </c>
      <c r="B9" s="2">
        <v>167783207.88571429</v>
      </c>
      <c r="C9" s="2">
        <v>30459658.770000003</v>
      </c>
      <c r="D9" s="2">
        <v>2980804.9</v>
      </c>
      <c r="E9" s="2">
        <v>313927.7</v>
      </c>
      <c r="F9" s="9">
        <f t="shared" si="0"/>
        <v>201537599.2557143</v>
      </c>
    </row>
    <row r="10" spans="1:6" x14ac:dyDescent="0.2">
      <c r="A10" s="11">
        <v>42856</v>
      </c>
      <c r="B10" s="2">
        <v>99890642.333714291</v>
      </c>
      <c r="C10" s="2">
        <v>62602507.200000003</v>
      </c>
      <c r="D10" s="2">
        <v>53769988.869999997</v>
      </c>
      <c r="E10" s="2">
        <v>313972.88</v>
      </c>
      <c r="F10" s="9">
        <f t="shared" si="0"/>
        <v>216577111.28371429</v>
      </c>
    </row>
    <row r="11" spans="1:6" x14ac:dyDescent="0.2">
      <c r="A11" s="11">
        <v>42887</v>
      </c>
      <c r="B11" s="2">
        <v>104043888.7289</v>
      </c>
      <c r="C11" s="2">
        <v>4942931.34</v>
      </c>
      <c r="D11" s="2">
        <v>3426733.4499999997</v>
      </c>
      <c r="E11" s="2">
        <v>315420.83</v>
      </c>
      <c r="F11" s="9">
        <f t="shared" si="0"/>
        <v>112728974.34890001</v>
      </c>
    </row>
    <row r="12" spans="1:6" x14ac:dyDescent="0.2">
      <c r="A12" s="4">
        <v>42917</v>
      </c>
      <c r="B12" s="2">
        <v>83902408.948450238</v>
      </c>
      <c r="C12" s="2">
        <v>72297380.956999987</v>
      </c>
      <c r="D12" s="2">
        <v>55028270.920000002</v>
      </c>
      <c r="E12" s="2">
        <v>314801.77</v>
      </c>
      <c r="F12" s="9">
        <f t="shared" si="0"/>
        <v>211542862.59545025</v>
      </c>
    </row>
    <row r="13" spans="1:6" x14ac:dyDescent="0.2">
      <c r="A13" s="11">
        <v>42948</v>
      </c>
      <c r="B13" s="2">
        <v>139827142.85582078</v>
      </c>
      <c r="C13" s="2">
        <v>50255276.719999991</v>
      </c>
      <c r="D13" s="2">
        <v>1657799.32</v>
      </c>
      <c r="E13" s="2">
        <v>320834.39</v>
      </c>
      <c r="F13" s="9">
        <f t="shared" si="0"/>
        <v>192061053.28582075</v>
      </c>
    </row>
    <row r="14" spans="1:6" x14ac:dyDescent="0.2">
      <c r="A14" s="11">
        <v>42979</v>
      </c>
      <c r="B14" s="2">
        <v>124620254.1254455</v>
      </c>
      <c r="C14" s="2">
        <v>18250249.149</v>
      </c>
      <c r="D14" s="2">
        <v>3291058.99</v>
      </c>
      <c r="E14" s="2">
        <v>308888.25</v>
      </c>
      <c r="F14" s="9">
        <f t="shared" si="0"/>
        <v>146470450.51444551</v>
      </c>
    </row>
    <row r="15" spans="1:6" x14ac:dyDescent="0.2">
      <c r="A15" s="4">
        <v>43009</v>
      </c>
      <c r="B15" s="2">
        <v>97560765.276899993</v>
      </c>
      <c r="C15" s="2">
        <v>44791135.5</v>
      </c>
      <c r="D15" s="2">
        <v>3553257.76</v>
      </c>
      <c r="E15" s="2">
        <v>312989.65999999997</v>
      </c>
      <c r="F15" s="9">
        <f t="shared" si="0"/>
        <v>146218148.19689998</v>
      </c>
    </row>
    <row r="16" spans="1:6" x14ac:dyDescent="0.2">
      <c r="A16" s="11">
        <v>43040</v>
      </c>
      <c r="B16" s="2">
        <v>78705155.202657118</v>
      </c>
      <c r="C16" s="2">
        <v>20482825.280000001</v>
      </c>
      <c r="D16" s="2">
        <v>48148588.109999992</v>
      </c>
      <c r="E16" s="2">
        <v>802335.31</v>
      </c>
      <c r="F16" s="9">
        <f t="shared" si="0"/>
        <v>148138903.90265712</v>
      </c>
    </row>
    <row r="17" spans="1:7" ht="13.5" thickBot="1" x14ac:dyDescent="0.25">
      <c r="A17" s="11">
        <v>43070</v>
      </c>
      <c r="B17" s="2">
        <v>258275837.06555712</v>
      </c>
      <c r="C17" s="2">
        <v>155212903.23699999</v>
      </c>
      <c r="D17" s="2">
        <v>135994501.58000001</v>
      </c>
      <c r="E17" s="2">
        <v>288392.56</v>
      </c>
      <c r="F17" s="9">
        <f t="shared" si="0"/>
        <v>549771634.4425571</v>
      </c>
    </row>
    <row r="18" spans="1:7" ht="14.25" thickTop="1" thickBot="1" x14ac:dyDescent="0.25">
      <c r="A18" s="3" t="s">
        <v>7</v>
      </c>
      <c r="B18" s="5">
        <f>SUM(B6:B17)</f>
        <v>1317148424.959945</v>
      </c>
      <c r="C18" s="5">
        <f>SUM(C6:C17)</f>
        <v>470729012.403</v>
      </c>
      <c r="D18" s="5">
        <f>SUM(D6:D17)</f>
        <v>317966153.5</v>
      </c>
      <c r="E18" s="5">
        <f>SUM(E6:E17)</f>
        <v>4251362.6900000004</v>
      </c>
      <c r="F18" s="5">
        <f>SUM(F6:F17)</f>
        <v>2110094953.5529449</v>
      </c>
      <c r="G18" s="10"/>
    </row>
    <row r="19" spans="1:7" ht="13.5" thickTop="1" x14ac:dyDescent="0.2">
      <c r="F19" s="6"/>
    </row>
    <row r="43" spans="4:4" x14ac:dyDescent="0.2">
      <c r="D43" s="10"/>
    </row>
  </sheetData>
  <mergeCells count="3">
    <mergeCell ref="B4:F4"/>
    <mergeCell ref="A1:F1"/>
    <mergeCell ref="A2:F2"/>
  </mergeCells>
  <phoneticPr fontId="0" type="noConversion"/>
  <printOptions horizontalCentered="1"/>
  <pageMargins left="0.19685039370078741" right="0.19685039370078741" top="0.39370078740157483" bottom="0.39370078740157483" header="0" footer="0"/>
  <pageSetup paperSize="142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18"/>
  <sheetViews>
    <sheetView topLeftCell="A7" workbookViewId="0">
      <selection activeCell="K48" sqref="K48"/>
    </sheetView>
  </sheetViews>
  <sheetFormatPr baseColWidth="10" defaultRowHeight="12.75" x14ac:dyDescent="0.2"/>
  <cols>
    <col min="1" max="1" width="13" bestFit="1" customWidth="1"/>
    <col min="2" max="2" width="17.7109375" bestFit="1" customWidth="1"/>
    <col min="3" max="3" width="15.85546875" bestFit="1" customWidth="1"/>
    <col min="4" max="4" width="19" bestFit="1" customWidth="1"/>
    <col min="5" max="5" width="19" customWidth="1"/>
    <col min="6" max="6" width="15.85546875" bestFit="1" customWidth="1"/>
  </cols>
  <sheetData>
    <row r="2" spans="1:6" s="17" customFormat="1" ht="25.5" x14ac:dyDescent="0.2">
      <c r="A2" s="16" t="s">
        <v>28</v>
      </c>
      <c r="B2" s="16" t="s">
        <v>3</v>
      </c>
      <c r="C2" s="16" t="s">
        <v>2</v>
      </c>
      <c r="D2" s="16" t="s">
        <v>4</v>
      </c>
      <c r="E2" s="16" t="s">
        <v>12</v>
      </c>
      <c r="F2" s="16" t="s">
        <v>5</v>
      </c>
    </row>
    <row r="3" spans="1:6" x14ac:dyDescent="0.2">
      <c r="A3" s="29">
        <v>2003</v>
      </c>
      <c r="B3" s="30">
        <f>[2]COBRANZA!B17/1000000</f>
        <v>132.58249494999993</v>
      </c>
      <c r="C3" s="30">
        <f>[2]COBRANZA!C17/1000000</f>
        <v>61.151061090000006</v>
      </c>
      <c r="D3" s="30">
        <f>[2]COBRANZA!D17/1000000</f>
        <v>61.30797736000001</v>
      </c>
      <c r="E3" s="30">
        <v>0</v>
      </c>
      <c r="F3" s="30">
        <f t="shared" ref="F3:F17" si="0">SUM(B3:E3)</f>
        <v>255.04153339999993</v>
      </c>
    </row>
    <row r="4" spans="1:6" x14ac:dyDescent="0.2">
      <c r="A4" s="31">
        <v>2004</v>
      </c>
      <c r="B4" s="21">
        <f>[2]COBRANZA!B33/1000000</f>
        <v>299.45077777000006</v>
      </c>
      <c r="C4" s="21">
        <f>[2]COBRANZA!C33/1000000</f>
        <v>144.30419216999999</v>
      </c>
      <c r="D4" s="21">
        <f>[2]COBRANZA!D33/1000000</f>
        <v>149.80804583999998</v>
      </c>
      <c r="E4" s="21">
        <v>0</v>
      </c>
      <c r="F4" s="21">
        <f t="shared" si="0"/>
        <v>593.56301578</v>
      </c>
    </row>
    <row r="5" spans="1:6" x14ac:dyDescent="0.2">
      <c r="A5" s="31">
        <v>2005</v>
      </c>
      <c r="B5" s="21">
        <f>[2]COBRANZA!B49/1000000</f>
        <v>317.22927092000003</v>
      </c>
      <c r="C5" s="21">
        <f>[2]COBRANZA!C49/1000000</f>
        <v>134.34356648000002</v>
      </c>
      <c r="D5" s="21">
        <f>[2]COBRANZA!D49/1000000</f>
        <v>88.167149349999988</v>
      </c>
      <c r="E5" s="21">
        <v>0</v>
      </c>
      <c r="F5" s="21">
        <f t="shared" si="0"/>
        <v>539.73998675000007</v>
      </c>
    </row>
    <row r="6" spans="1:6" x14ac:dyDescent="0.2">
      <c r="A6" s="31">
        <v>2006</v>
      </c>
      <c r="B6" s="21">
        <f>[2]COBRANZA!B65/1000000</f>
        <v>334.67792293999992</v>
      </c>
      <c r="C6" s="21">
        <f>[2]COBRANZA!C65/1000000</f>
        <v>137.58431970999999</v>
      </c>
      <c r="D6" s="21">
        <f>[2]COBRANZA!D65/1000000</f>
        <v>129.139337316</v>
      </c>
      <c r="E6" s="21">
        <v>0</v>
      </c>
      <c r="F6" s="21">
        <f t="shared" si="0"/>
        <v>601.40157996599987</v>
      </c>
    </row>
    <row r="7" spans="1:6" x14ac:dyDescent="0.2">
      <c r="A7" s="31">
        <v>2007</v>
      </c>
      <c r="B7" s="21">
        <f>[2]COBRANZA!B82/1000000</f>
        <v>386.54738548</v>
      </c>
      <c r="C7" s="21">
        <f>[2]COBRANZA!C82/1000000</f>
        <v>137.42550040999998</v>
      </c>
      <c r="D7" s="21">
        <f>[2]COBRANZA!D82/1000000</f>
        <v>101.80908097999999</v>
      </c>
      <c r="E7" s="21">
        <f>[2]COBRANZA!E82/1000000</f>
        <v>1.8220568299999997</v>
      </c>
      <c r="F7" s="21">
        <f t="shared" si="0"/>
        <v>627.60402369999997</v>
      </c>
    </row>
    <row r="8" spans="1:6" x14ac:dyDescent="0.2">
      <c r="A8" s="31">
        <v>2008</v>
      </c>
      <c r="B8" s="21">
        <v>513.06845389449995</v>
      </c>
      <c r="C8" s="21">
        <v>192.62705352000006</v>
      </c>
      <c r="D8" s="21">
        <v>168.16544868400001</v>
      </c>
      <c r="E8" s="21">
        <v>1.1072436699999999</v>
      </c>
      <c r="F8" s="21">
        <v>874.96819976850009</v>
      </c>
    </row>
    <row r="9" spans="1:6" x14ac:dyDescent="0.2">
      <c r="A9" s="31">
        <v>2009</v>
      </c>
      <c r="B9" s="21">
        <v>484.31114398733337</v>
      </c>
      <c r="C9" s="21">
        <v>151.42536974000001</v>
      </c>
      <c r="D9" s="21">
        <v>71.128948509999987</v>
      </c>
      <c r="E9" s="21">
        <v>0.24087533599999997</v>
      </c>
      <c r="F9" s="21">
        <v>707.10633757333346</v>
      </c>
    </row>
    <row r="10" spans="1:6" x14ac:dyDescent="0.2">
      <c r="A10" s="31">
        <v>2010</v>
      </c>
      <c r="B10" s="21">
        <v>661.01933909175034</v>
      </c>
      <c r="C10" s="21">
        <v>293.16465204299999</v>
      </c>
      <c r="D10" s="21">
        <v>82.939767360000005</v>
      </c>
      <c r="E10" s="21">
        <v>5.4490557299999995</v>
      </c>
      <c r="F10" s="21">
        <v>1042.5728142247503</v>
      </c>
    </row>
    <row r="11" spans="1:6" x14ac:dyDescent="0.2">
      <c r="A11" s="31">
        <v>2011</v>
      </c>
      <c r="B11" s="21">
        <v>782.45784444266667</v>
      </c>
      <c r="C11" s="21">
        <v>265.79069044400001</v>
      </c>
      <c r="D11" s="21">
        <v>219.44883305999997</v>
      </c>
      <c r="E11" s="21">
        <v>4.7530878740000002</v>
      </c>
      <c r="F11" s="21">
        <v>1272.4504558206665</v>
      </c>
    </row>
    <row r="12" spans="1:6" x14ac:dyDescent="0.2">
      <c r="A12" s="31">
        <v>2012</v>
      </c>
      <c r="B12" s="21">
        <v>665.57725335500004</v>
      </c>
      <c r="C12" s="21">
        <v>326.79451366000001</v>
      </c>
      <c r="D12" s="21">
        <v>112.70659980048001</v>
      </c>
      <c r="E12" s="21">
        <v>4.9522934100000002</v>
      </c>
      <c r="F12" s="21">
        <v>1110.03066022548</v>
      </c>
    </row>
    <row r="13" spans="1:6" x14ac:dyDescent="0.2">
      <c r="A13" s="31">
        <v>2013</v>
      </c>
      <c r="B13" s="21">
        <v>991.88155111642857</v>
      </c>
      <c r="C13" s="21">
        <v>389.47321590500002</v>
      </c>
      <c r="D13" s="21">
        <v>113.09764742703996</v>
      </c>
      <c r="E13" s="21">
        <v>5.9936003899999992</v>
      </c>
      <c r="F13" s="21">
        <v>1500.4460148384685</v>
      </c>
    </row>
    <row r="14" spans="1:6" x14ac:dyDescent="0.2">
      <c r="A14" s="31">
        <v>2014</v>
      </c>
      <c r="B14" s="21">
        <v>861.58140120539474</v>
      </c>
      <c r="C14" s="21">
        <v>377.43372799266717</v>
      </c>
      <c r="D14" s="21">
        <v>282.77862226639996</v>
      </c>
      <c r="E14" s="21">
        <v>3.1990509699999996</v>
      </c>
      <c r="F14" s="21">
        <f>SUM(B14:E14)</f>
        <v>1524.9928024344617</v>
      </c>
    </row>
    <row r="15" spans="1:6" x14ac:dyDescent="0.2">
      <c r="A15" s="31">
        <v>2015</v>
      </c>
      <c r="B15" s="21">
        <v>1067.7553818390229</v>
      </c>
      <c r="C15" s="21">
        <v>395.26552561900007</v>
      </c>
      <c r="D15" s="21">
        <v>417.08841197336</v>
      </c>
      <c r="E15" s="21">
        <v>4.6992250199999992</v>
      </c>
      <c r="F15" s="21">
        <v>1884.8085444513831</v>
      </c>
    </row>
    <row r="16" spans="1:6" x14ac:dyDescent="0.2">
      <c r="A16" s="31">
        <v>2016</v>
      </c>
      <c r="B16" s="21">
        <v>1152.32</v>
      </c>
      <c r="C16" s="21">
        <v>506.82</v>
      </c>
      <c r="D16" s="21">
        <v>105.86</v>
      </c>
      <c r="E16" s="21">
        <v>4.82</v>
      </c>
      <c r="F16" s="21">
        <f t="shared" ref="F16" si="1">SUM(B16:E16)</f>
        <v>1769.8199999999997</v>
      </c>
    </row>
    <row r="17" spans="1:6" x14ac:dyDescent="0.2">
      <c r="A17" s="31">
        <v>2017</v>
      </c>
      <c r="B17" s="21">
        <f>[2]COBRANZA!B270/1000000</f>
        <v>1317.148424959945</v>
      </c>
      <c r="C17" s="21">
        <f>[2]COBRANZA!C270/1000000</f>
        <v>470.72901240300001</v>
      </c>
      <c r="D17" s="21">
        <f>[2]COBRANZA!D270/1000000</f>
        <v>317.96615350000002</v>
      </c>
      <c r="E17" s="21">
        <f>[2]COBRANZA!E270/1000000</f>
        <v>4.2513626900000006</v>
      </c>
      <c r="F17" s="21">
        <f t="shared" si="0"/>
        <v>2110.0949535529453</v>
      </c>
    </row>
    <row r="18" spans="1:6" x14ac:dyDescent="0.2">
      <c r="C18" s="3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5"/>
  <sheetViews>
    <sheetView workbookViewId="0">
      <selection activeCell="I22" sqref="I22:J25"/>
    </sheetView>
  </sheetViews>
  <sheetFormatPr baseColWidth="10" defaultRowHeight="12.75" x14ac:dyDescent="0.2"/>
  <cols>
    <col min="1" max="1" width="17.42578125" customWidth="1"/>
    <col min="2" max="2" width="17.5703125" bestFit="1" customWidth="1"/>
    <col min="3" max="3" width="15.85546875" customWidth="1"/>
    <col min="4" max="4" width="19" bestFit="1" customWidth="1"/>
    <col min="5" max="5" width="16.5703125" customWidth="1"/>
    <col min="6" max="6" width="17.42578125" customWidth="1"/>
    <col min="7" max="7" width="15.85546875" bestFit="1" customWidth="1"/>
    <col min="8" max="8" width="13.85546875" bestFit="1" customWidth="1"/>
    <col min="9" max="9" width="22.140625" customWidth="1"/>
    <col min="10" max="10" width="15.85546875" bestFit="1" customWidth="1"/>
    <col min="11" max="11" width="19" bestFit="1" customWidth="1"/>
    <col min="12" max="12" width="15.85546875" bestFit="1" customWidth="1"/>
  </cols>
  <sheetData>
    <row r="1" spans="1:12" ht="13.5" thickBot="1" x14ac:dyDescent="0.25">
      <c r="A1" s="41" t="s">
        <v>10</v>
      </c>
      <c r="B1" s="42"/>
      <c r="C1" s="42"/>
      <c r="D1" s="42"/>
      <c r="E1" s="42"/>
      <c r="F1" s="43"/>
    </row>
    <row r="2" spans="1:12" ht="13.5" thickBot="1" x14ac:dyDescent="0.25"/>
    <row r="3" spans="1:12" ht="14.25" thickTop="1" thickBot="1" x14ac:dyDescent="0.25">
      <c r="A3" s="1"/>
      <c r="B3" s="40" t="s">
        <v>1</v>
      </c>
      <c r="C3" s="40"/>
      <c r="D3" s="40"/>
      <c r="E3" s="40"/>
      <c r="F3" s="40"/>
      <c r="H3" s="1"/>
      <c r="I3" s="44" t="s">
        <v>1</v>
      </c>
      <c r="J3" s="45"/>
      <c r="K3" s="45"/>
      <c r="L3" s="46"/>
    </row>
    <row r="4" spans="1:12" ht="14.25" thickTop="1" thickBot="1" x14ac:dyDescent="0.25">
      <c r="A4" s="7" t="s">
        <v>0</v>
      </c>
      <c r="B4" s="8" t="s">
        <v>3</v>
      </c>
      <c r="C4" s="8" t="s">
        <v>2</v>
      </c>
      <c r="D4" s="8" t="s">
        <v>4</v>
      </c>
      <c r="E4" s="8" t="s">
        <v>6</v>
      </c>
      <c r="F4" s="8" t="s">
        <v>5</v>
      </c>
      <c r="H4" s="7" t="s">
        <v>0</v>
      </c>
      <c r="I4" s="8" t="s">
        <v>3</v>
      </c>
      <c r="J4" s="8" t="s">
        <v>2</v>
      </c>
      <c r="K4" s="8" t="s">
        <v>4</v>
      </c>
      <c r="L4" s="8" t="s">
        <v>5</v>
      </c>
    </row>
    <row r="5" spans="1:12" ht="13.5" thickTop="1" x14ac:dyDescent="0.2">
      <c r="A5" s="12">
        <v>42644</v>
      </c>
      <c r="B5" s="2">
        <v>101613562.43000005</v>
      </c>
      <c r="C5" s="2">
        <v>50091612.441000007</v>
      </c>
      <c r="D5" s="2">
        <v>3349802.88</v>
      </c>
      <c r="E5" s="2">
        <v>341921.47</v>
      </c>
      <c r="F5" s="9">
        <f>SUM(B5:E5)</f>
        <v>155396899.22100005</v>
      </c>
      <c r="H5" s="12">
        <v>42644</v>
      </c>
      <c r="I5" s="9">
        <f>B5+E5</f>
        <v>101955483.90000005</v>
      </c>
      <c r="J5" s="9">
        <f>C5</f>
        <v>50091612.441000007</v>
      </c>
      <c r="K5" s="9">
        <f>D5</f>
        <v>3349802.88</v>
      </c>
      <c r="L5" s="9">
        <f t="shared" ref="L5:L16" si="0">SUM(I5:K5)</f>
        <v>155396899.22100005</v>
      </c>
    </row>
    <row r="6" spans="1:12" x14ac:dyDescent="0.2">
      <c r="A6" s="11">
        <v>42675</v>
      </c>
      <c r="B6" s="2">
        <v>303044698.76757145</v>
      </c>
      <c r="C6" s="2">
        <v>158535994.40955949</v>
      </c>
      <c r="D6" s="2">
        <v>3432240.89</v>
      </c>
      <c r="E6" s="2">
        <f>72790.96+71848.2+26136.26+26136.26+8166.09+8166.09+55067.58+37145.63+35945.63+473243.7+27590.43+27590.43</f>
        <v>869827.26000000013</v>
      </c>
      <c r="F6" s="9">
        <f t="shared" ref="F6:F16" si="1">SUM(B6:E6)</f>
        <v>465882761.32713091</v>
      </c>
      <c r="H6" s="11">
        <v>42675</v>
      </c>
      <c r="I6" s="9">
        <f t="shared" ref="I6:I16" si="2">B6+E6</f>
        <v>303914526.02757144</v>
      </c>
      <c r="J6" s="9">
        <f t="shared" ref="J6:K16" si="3">C6</f>
        <v>158535994.40955949</v>
      </c>
      <c r="K6" s="9">
        <f t="shared" si="3"/>
        <v>3432240.89</v>
      </c>
      <c r="L6" s="9">
        <f t="shared" si="0"/>
        <v>465882761.32713091</v>
      </c>
    </row>
    <row r="7" spans="1:12" x14ac:dyDescent="0.2">
      <c r="A7" s="11">
        <v>42705</v>
      </c>
      <c r="B7" s="2">
        <v>138519492.20307142</v>
      </c>
      <c r="C7" s="2">
        <v>59600092.57</v>
      </c>
      <c r="D7" s="2">
        <v>45333986.560000002</v>
      </c>
      <c r="E7" s="2">
        <f>(71848.2+19597.52+8166.09+35945.63+27590.43)*2</f>
        <v>326295.74</v>
      </c>
      <c r="F7" s="9">
        <f t="shared" si="1"/>
        <v>243779867.07307142</v>
      </c>
      <c r="H7" s="11">
        <v>42705</v>
      </c>
      <c r="I7" s="9">
        <f t="shared" si="2"/>
        <v>138845787.94307142</v>
      </c>
      <c r="J7" s="9">
        <f t="shared" si="3"/>
        <v>59600092.57</v>
      </c>
      <c r="K7" s="9">
        <f t="shared" si="3"/>
        <v>45333986.560000002</v>
      </c>
      <c r="L7" s="9">
        <f t="shared" si="0"/>
        <v>243779867.07307142</v>
      </c>
    </row>
    <row r="8" spans="1:12" x14ac:dyDescent="0.2">
      <c r="A8" s="4">
        <v>42736</v>
      </c>
      <c r="B8" s="9">
        <v>25804850.498499993</v>
      </c>
      <c r="C8" s="9">
        <v>355501.1</v>
      </c>
      <c r="D8" s="9">
        <v>3429445.11</v>
      </c>
      <c r="E8" s="9">
        <v>312677.09000000003</v>
      </c>
      <c r="F8" s="9">
        <f t="shared" si="1"/>
        <v>29902473.798499994</v>
      </c>
      <c r="H8" s="4">
        <v>42736</v>
      </c>
      <c r="I8" s="9">
        <f t="shared" si="2"/>
        <v>26117527.588499993</v>
      </c>
      <c r="J8" s="9">
        <f t="shared" si="3"/>
        <v>355501.1</v>
      </c>
      <c r="K8" s="9">
        <f t="shared" si="3"/>
        <v>3429445.11</v>
      </c>
      <c r="L8" s="9">
        <f t="shared" si="0"/>
        <v>29902473.798499994</v>
      </c>
    </row>
    <row r="9" spans="1:12" x14ac:dyDescent="0.2">
      <c r="A9" s="11">
        <v>42767</v>
      </c>
      <c r="B9" s="9">
        <v>55292385.795714281</v>
      </c>
      <c r="C9" s="2">
        <v>6510967.1200000001</v>
      </c>
      <c r="D9" s="2">
        <v>3277788.38</v>
      </c>
      <c r="E9" s="2">
        <v>333194.55</v>
      </c>
      <c r="F9" s="9">
        <f t="shared" si="1"/>
        <v>65414335.845714279</v>
      </c>
      <c r="H9" s="11">
        <v>42767</v>
      </c>
      <c r="I9" s="9">
        <f t="shared" si="2"/>
        <v>55625580.345714279</v>
      </c>
      <c r="J9" s="9">
        <f t="shared" si="3"/>
        <v>6510967.1200000001</v>
      </c>
      <c r="K9" s="9">
        <f t="shared" si="3"/>
        <v>3277788.38</v>
      </c>
      <c r="L9" s="9">
        <f t="shared" si="0"/>
        <v>65414335.845714279</v>
      </c>
    </row>
    <row r="10" spans="1:12" x14ac:dyDescent="0.2">
      <c r="A10" s="11">
        <v>42795</v>
      </c>
      <c r="B10" s="2">
        <v>81441886.242571428</v>
      </c>
      <c r="C10" s="2">
        <v>4567676.03</v>
      </c>
      <c r="D10" s="2">
        <v>3407916.1100000003</v>
      </c>
      <c r="E10" s="2">
        <v>313927.69999999995</v>
      </c>
      <c r="F10" s="9">
        <f t="shared" si="1"/>
        <v>89731406.082571432</v>
      </c>
      <c r="H10" s="11">
        <v>42795</v>
      </c>
      <c r="I10" s="9">
        <f t="shared" si="2"/>
        <v>81755813.942571431</v>
      </c>
      <c r="J10" s="9">
        <f t="shared" si="3"/>
        <v>4567676.03</v>
      </c>
      <c r="K10" s="9">
        <f t="shared" si="3"/>
        <v>3407916.1100000003</v>
      </c>
      <c r="L10" s="9">
        <f t="shared" si="0"/>
        <v>89731406.082571432</v>
      </c>
    </row>
    <row r="11" spans="1:12" x14ac:dyDescent="0.2">
      <c r="A11" s="4">
        <v>42826</v>
      </c>
      <c r="B11" s="2">
        <v>167783207.88571429</v>
      </c>
      <c r="C11" s="2">
        <v>30459658.770000003</v>
      </c>
      <c r="D11" s="2">
        <v>2980804.9</v>
      </c>
      <c r="E11" s="2">
        <v>313927.7</v>
      </c>
      <c r="F11" s="9">
        <f t="shared" si="1"/>
        <v>201537599.2557143</v>
      </c>
      <c r="H11" s="4">
        <v>42826</v>
      </c>
      <c r="I11" s="9">
        <f t="shared" si="2"/>
        <v>168097135.58571428</v>
      </c>
      <c r="J11" s="9">
        <f t="shared" si="3"/>
        <v>30459658.770000003</v>
      </c>
      <c r="K11" s="9">
        <f t="shared" si="3"/>
        <v>2980804.9</v>
      </c>
      <c r="L11" s="9">
        <f t="shared" si="0"/>
        <v>201537599.2557143</v>
      </c>
    </row>
    <row r="12" spans="1:12" x14ac:dyDescent="0.2">
      <c r="A12" s="11">
        <v>42856</v>
      </c>
      <c r="B12" s="2">
        <v>99890642.333714291</v>
      </c>
      <c r="C12" s="2">
        <v>62602507.200000003</v>
      </c>
      <c r="D12" s="2">
        <v>53769988.869999997</v>
      </c>
      <c r="E12" s="2">
        <v>313972.88</v>
      </c>
      <c r="F12" s="9">
        <f t="shared" si="1"/>
        <v>216577111.28371429</v>
      </c>
      <c r="H12" s="11">
        <v>42856</v>
      </c>
      <c r="I12" s="9">
        <f t="shared" si="2"/>
        <v>100204615.21371429</v>
      </c>
      <c r="J12" s="9">
        <f t="shared" si="3"/>
        <v>62602507.200000003</v>
      </c>
      <c r="K12" s="9">
        <f t="shared" si="3"/>
        <v>53769988.869999997</v>
      </c>
      <c r="L12" s="9">
        <f t="shared" si="0"/>
        <v>216577111.28371429</v>
      </c>
    </row>
    <row r="13" spans="1:12" x14ac:dyDescent="0.2">
      <c r="A13" s="11">
        <v>42887</v>
      </c>
      <c r="B13" s="2">
        <v>104043888.7289</v>
      </c>
      <c r="C13" s="2">
        <v>4942931.34</v>
      </c>
      <c r="D13" s="2">
        <v>3426733.4499999997</v>
      </c>
      <c r="E13" s="2">
        <v>315420.83</v>
      </c>
      <c r="F13" s="9">
        <f t="shared" si="1"/>
        <v>112728974.34890001</v>
      </c>
      <c r="G13" s="10"/>
      <c r="H13" s="11">
        <v>42887</v>
      </c>
      <c r="I13" s="9">
        <f t="shared" si="2"/>
        <v>104359309.5589</v>
      </c>
      <c r="J13" s="9">
        <f t="shared" si="3"/>
        <v>4942931.34</v>
      </c>
      <c r="K13" s="9">
        <f t="shared" si="3"/>
        <v>3426733.4499999997</v>
      </c>
      <c r="L13" s="9">
        <f t="shared" si="0"/>
        <v>112728974.34890001</v>
      </c>
    </row>
    <row r="14" spans="1:12" x14ac:dyDescent="0.2">
      <c r="A14" s="4">
        <v>42917</v>
      </c>
      <c r="B14" s="2">
        <v>83902408.948450238</v>
      </c>
      <c r="C14" s="2">
        <v>72297380.956999987</v>
      </c>
      <c r="D14" s="2">
        <v>55028270.920000002</v>
      </c>
      <c r="E14" s="2">
        <v>314801.77</v>
      </c>
      <c r="F14" s="9">
        <f t="shared" si="1"/>
        <v>211542862.59545025</v>
      </c>
      <c r="G14" s="10"/>
      <c r="H14" s="4">
        <v>42917</v>
      </c>
      <c r="I14" s="9">
        <f t="shared" si="2"/>
        <v>84217210.718450233</v>
      </c>
      <c r="J14" s="9">
        <f t="shared" si="3"/>
        <v>72297380.956999987</v>
      </c>
      <c r="K14" s="9">
        <f t="shared" si="3"/>
        <v>55028270.920000002</v>
      </c>
      <c r="L14" s="9">
        <f t="shared" si="0"/>
        <v>211542862.59545022</v>
      </c>
    </row>
    <row r="15" spans="1:12" x14ac:dyDescent="0.2">
      <c r="A15" s="11">
        <v>42948</v>
      </c>
      <c r="B15" s="2">
        <v>139827142.85582078</v>
      </c>
      <c r="C15" s="2">
        <v>50255276.719999991</v>
      </c>
      <c r="D15" s="2">
        <v>1657799.32</v>
      </c>
      <c r="E15" s="2">
        <v>320834.39</v>
      </c>
      <c r="F15" s="9">
        <f t="shared" si="1"/>
        <v>192061053.28582075</v>
      </c>
      <c r="H15" s="11">
        <v>42948</v>
      </c>
      <c r="I15" s="9">
        <f t="shared" si="2"/>
        <v>140147977.24582076</v>
      </c>
      <c r="J15" s="9">
        <f t="shared" si="3"/>
        <v>50255276.719999991</v>
      </c>
      <c r="K15" s="9">
        <f t="shared" si="3"/>
        <v>1657799.32</v>
      </c>
      <c r="L15" s="9">
        <f t="shared" si="0"/>
        <v>192061053.28582075</v>
      </c>
    </row>
    <row r="16" spans="1:12" ht="13.5" thickBot="1" x14ac:dyDescent="0.25">
      <c r="A16" s="11">
        <v>42979</v>
      </c>
      <c r="B16" s="2">
        <v>124620254.1254455</v>
      </c>
      <c r="C16" s="2">
        <v>18250249.149</v>
      </c>
      <c r="D16" s="2">
        <v>3291058.99</v>
      </c>
      <c r="E16" s="2">
        <v>308888.25</v>
      </c>
      <c r="F16" s="9">
        <f t="shared" si="1"/>
        <v>146470450.51444551</v>
      </c>
      <c r="H16" s="11">
        <v>42979</v>
      </c>
      <c r="I16" s="9">
        <f t="shared" si="2"/>
        <v>124929142.3754455</v>
      </c>
      <c r="J16" s="9">
        <f t="shared" si="3"/>
        <v>18250249.149</v>
      </c>
      <c r="K16" s="9">
        <f t="shared" si="3"/>
        <v>3291058.99</v>
      </c>
      <c r="L16" s="9">
        <f t="shared" si="0"/>
        <v>146470450.51444551</v>
      </c>
    </row>
    <row r="17" spans="1:12" ht="14.25" thickTop="1" thickBot="1" x14ac:dyDescent="0.25">
      <c r="A17" s="3" t="s">
        <v>7</v>
      </c>
      <c r="B17" s="5">
        <f>SUM(B5:B16)</f>
        <v>1425784420.8154738</v>
      </c>
      <c r="C17" s="5">
        <f>SUM(C5:C16)</f>
        <v>518469847.80655932</v>
      </c>
      <c r="D17" s="5">
        <f>SUM(D5:D16)</f>
        <v>182385836.38</v>
      </c>
      <c r="E17" s="5">
        <f>SUM(E5:E16)</f>
        <v>4385689.63</v>
      </c>
      <c r="F17" s="5">
        <f>SUM(F5:F16)</f>
        <v>2131025794.6320333</v>
      </c>
      <c r="G17" s="10"/>
      <c r="H17" s="3" t="s">
        <v>7</v>
      </c>
      <c r="I17" s="5">
        <f>SUM(I5:I16)</f>
        <v>1430170110.4454739</v>
      </c>
      <c r="J17" s="5">
        <f>SUM(J5:J16)</f>
        <v>518469847.80655932</v>
      </c>
      <c r="K17" s="5">
        <f>SUM(K5:K16)</f>
        <v>182385836.38</v>
      </c>
      <c r="L17" s="5">
        <f>SUM(L5:L16)</f>
        <v>2131025794.6320333</v>
      </c>
    </row>
    <row r="18" spans="1:12" ht="13.5" thickTop="1" x14ac:dyDescent="0.2">
      <c r="B18" s="10"/>
      <c r="F18" s="6"/>
    </row>
    <row r="22" spans="1:12" x14ac:dyDescent="0.2">
      <c r="I22" s="13"/>
      <c r="J22" s="14"/>
    </row>
    <row r="23" spans="1:12" x14ac:dyDescent="0.2">
      <c r="I23" s="13"/>
      <c r="J23" s="14"/>
    </row>
    <row r="24" spans="1:12" x14ac:dyDescent="0.2">
      <c r="I24" s="13"/>
      <c r="J24" s="14"/>
    </row>
    <row r="25" spans="1:12" x14ac:dyDescent="0.2">
      <c r="I25" s="15"/>
      <c r="J25" s="14"/>
    </row>
  </sheetData>
  <mergeCells count="3">
    <mergeCell ref="A1:F1"/>
    <mergeCell ref="B3:F3"/>
    <mergeCell ref="I3:L3"/>
  </mergeCells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cobranza 2023</vt:lpstr>
      <vt:lpstr>cobranza 2022</vt:lpstr>
      <vt:lpstr>cobranza 2021</vt:lpstr>
      <vt:lpstr>COBRANZA 2020</vt:lpstr>
      <vt:lpstr>COBRANZA 2019</vt:lpstr>
      <vt:lpstr>COBRANZA 2018</vt:lpstr>
      <vt:lpstr>COBRANZA 2017</vt:lpstr>
      <vt:lpstr>COMPARATIVO POR AÑO CALENDARIO</vt:lpstr>
      <vt:lpstr>COBRANZA 2o AÑO GOB</vt:lpstr>
      <vt:lpstr>COBRANZA COMPARATIVO AÑOS GOB</vt:lpstr>
      <vt:lpstr>'COBRANZA 2017'!Área_de_impresión</vt:lpstr>
      <vt:lpstr>'cobranza 2023'!Área_de_impresión</vt:lpstr>
    </vt:vector>
  </TitlesOfParts>
  <Company>Dirección de Pensiones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Magally Toro Ortiz</dc:creator>
  <cp:lastModifiedBy>Jorge Siller</cp:lastModifiedBy>
  <cp:lastPrinted>2023-02-09T23:38:53Z</cp:lastPrinted>
  <dcterms:created xsi:type="dcterms:W3CDTF">2006-06-13T00:20:23Z</dcterms:created>
  <dcterms:modified xsi:type="dcterms:W3CDTF">2023-02-10T13:52:43Z</dcterms:modified>
</cp:coreProperties>
</file>